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7200" yWindow="4215" windowWidth="21600" windowHeight="11385" activeTab="6"/>
  </bookViews>
  <sheets>
    <sheet name="F.1.1.1." sheetId="1" r:id="rId1"/>
    <sheet name="F.1.1.2." sheetId="2" r:id="rId2"/>
    <sheet name="F.1.1.3." sheetId="3" r:id="rId3"/>
    <sheet name="F.1.1.4." sheetId="4" r:id="rId4"/>
    <sheet name="F.1.1.5." sheetId="5" r:id="rId5"/>
    <sheet name="F.1.1.9." sheetId="6" r:id="rId6"/>
    <sheet name="F.1.1.8." sheetId="12" r:id="rId7"/>
    <sheet name="F.1.1.10" sheetId="11" r:id="rId8"/>
    <sheet name="F.1.1.B2." sheetId="10" state="hidden" r:id="rId9"/>
  </sheets>
  <calcPr calcId="124519"/>
  <webPublishing allowPng="1" targetScreenSize="1024x768" codePage="65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2" i="10"/>
  <c r="I42"/>
  <c r="K29"/>
  <c r="J29"/>
  <c r="I29"/>
  <c r="K26"/>
  <c r="K36" s="1"/>
  <c r="J26"/>
  <c r="J36" s="1"/>
  <c r="K11"/>
  <c r="J11"/>
  <c r="I11"/>
  <c r="K10"/>
  <c r="J10"/>
  <c r="I10"/>
  <c r="I26" s="1"/>
  <c r="I36" s="1"/>
  <c r="K9"/>
  <c r="J9"/>
  <c r="I9"/>
  <c r="P35" i="11"/>
  <c r="R35" s="1"/>
  <c r="M35"/>
  <c r="O35" s="1"/>
  <c r="J35"/>
  <c r="G35"/>
  <c r="P34"/>
  <c r="R34" s="1"/>
  <c r="M34"/>
  <c r="O34" s="1"/>
  <c r="J34"/>
  <c r="G34"/>
  <c r="R33"/>
  <c r="P33"/>
  <c r="M33"/>
  <c r="O33" s="1"/>
  <c r="S33" s="1"/>
  <c r="J33"/>
  <c r="G33"/>
  <c r="R32"/>
  <c r="P32"/>
  <c r="M32"/>
  <c r="O32" s="1"/>
  <c r="J32"/>
  <c r="G32"/>
  <c r="R31"/>
  <c r="P31"/>
  <c r="O31"/>
  <c r="S31" s="1"/>
  <c r="M31"/>
  <c r="J31"/>
  <c r="G31"/>
  <c r="R30"/>
  <c r="P30"/>
  <c r="O30"/>
  <c r="S30" s="1"/>
  <c r="M30"/>
  <c r="J30"/>
  <c r="G30"/>
  <c r="S29"/>
  <c r="R29"/>
  <c r="P29"/>
  <c r="O29"/>
  <c r="M29"/>
  <c r="J29"/>
  <c r="G29"/>
  <c r="P28"/>
  <c r="R28" s="1"/>
  <c r="O28"/>
  <c r="M28"/>
  <c r="J28"/>
  <c r="G28"/>
  <c r="P27"/>
  <c r="R27" s="1"/>
  <c r="O27"/>
  <c r="M27"/>
  <c r="J27"/>
  <c r="G27"/>
  <c r="G26" s="1"/>
  <c r="Q26"/>
  <c r="N26"/>
  <c r="M26"/>
  <c r="K18"/>
  <c r="G18"/>
  <c r="K17"/>
  <c r="G17"/>
  <c r="K16"/>
  <c r="G16"/>
  <c r="K15"/>
  <c r="G15"/>
  <c r="K14"/>
  <c r="G14"/>
  <c r="K13"/>
  <c r="G13"/>
  <c r="K12"/>
  <c r="G12"/>
  <c r="K11"/>
  <c r="G11"/>
  <c r="G9" s="1"/>
  <c r="K10"/>
  <c r="K9" s="1"/>
  <c r="G10"/>
  <c r="J35" i="12"/>
  <c r="J34"/>
  <c r="J31"/>
  <c r="J30"/>
  <c r="J27"/>
  <c r="J26"/>
  <c r="J25"/>
  <c r="J23"/>
  <c r="J22"/>
  <c r="J21"/>
  <c r="J20" s="1"/>
  <c r="J18"/>
  <c r="J17"/>
  <c r="J16"/>
  <c r="J15"/>
  <c r="J13"/>
  <c r="J29" s="1"/>
  <c r="J33" s="1"/>
  <c r="J36" s="1"/>
  <c r="S45" i="6"/>
  <c r="O44"/>
  <c r="S41"/>
  <c r="O41"/>
  <c r="S40"/>
  <c r="O40"/>
  <c r="S39"/>
  <c r="S38"/>
  <c r="S37"/>
  <c r="S36"/>
  <c r="S35"/>
  <c r="S34"/>
  <c r="S33"/>
  <c r="S32"/>
  <c r="S31"/>
  <c r="T30"/>
  <c r="S30"/>
  <c r="R30"/>
  <c r="Q30"/>
  <c r="P30"/>
  <c r="M30"/>
  <c r="J30"/>
  <c r="S28"/>
  <c r="O28"/>
  <c r="S27"/>
  <c r="O27"/>
  <c r="S26"/>
  <c r="S25"/>
  <c r="S24"/>
  <c r="S23"/>
  <c r="S22"/>
  <c r="S21"/>
  <c r="S20"/>
  <c r="S19"/>
  <c r="S18"/>
  <c r="T17"/>
  <c r="R17"/>
  <c r="Q17"/>
  <c r="P17"/>
  <c r="S17" s="1"/>
  <c r="O15"/>
  <c r="Q148" i="5"/>
  <c r="P148"/>
  <c r="O148"/>
  <c r="N148"/>
  <c r="M148"/>
  <c r="Q147"/>
  <c r="Q146" s="1"/>
  <c r="P147"/>
  <c r="O147"/>
  <c r="O146" s="1"/>
  <c r="N147"/>
  <c r="M147"/>
  <c r="M146" s="1"/>
  <c r="P146"/>
  <c r="N146"/>
  <c r="Q145"/>
  <c r="Q143" s="1"/>
  <c r="P145"/>
  <c r="O145"/>
  <c r="N145"/>
  <c r="M145"/>
  <c r="Q144"/>
  <c r="P144"/>
  <c r="P143" s="1"/>
  <c r="O144"/>
  <c r="N144"/>
  <c r="N143" s="1"/>
  <c r="M144"/>
  <c r="M143" s="1"/>
  <c r="O143"/>
  <c r="Q142"/>
  <c r="P142"/>
  <c r="P140" s="1"/>
  <c r="O142"/>
  <c r="N142"/>
  <c r="M142"/>
  <c r="Q141"/>
  <c r="P141"/>
  <c r="O141"/>
  <c r="O140" s="1"/>
  <c r="O131" s="1"/>
  <c r="N141"/>
  <c r="M141"/>
  <c r="M140" s="1"/>
  <c r="Q140"/>
  <c r="N140"/>
  <c r="Q139"/>
  <c r="P139"/>
  <c r="O139"/>
  <c r="N139"/>
  <c r="M139"/>
  <c r="Q138"/>
  <c r="P138"/>
  <c r="O138"/>
  <c r="N138"/>
  <c r="M138"/>
  <c r="Q137"/>
  <c r="Q135" s="1"/>
  <c r="P137"/>
  <c r="O137"/>
  <c r="N137"/>
  <c r="M137"/>
  <c r="Q136"/>
  <c r="P136"/>
  <c r="O136"/>
  <c r="N136"/>
  <c r="N135" s="1"/>
  <c r="M136"/>
  <c r="M135" s="1"/>
  <c r="P135"/>
  <c r="O135"/>
  <c r="Q134"/>
  <c r="P134"/>
  <c r="P132" s="1"/>
  <c r="P131" s="1"/>
  <c r="O134"/>
  <c r="N134"/>
  <c r="M134"/>
  <c r="Q133"/>
  <c r="Q132" s="1"/>
  <c r="P133"/>
  <c r="O133"/>
  <c r="N133"/>
  <c r="M133"/>
  <c r="M132" s="1"/>
  <c r="O132"/>
  <c r="N132"/>
  <c r="Q130"/>
  <c r="P130"/>
  <c r="P127" s="1"/>
  <c r="O130"/>
  <c r="N130"/>
  <c r="M130"/>
  <c r="Q129"/>
  <c r="Q127" s="1"/>
  <c r="P129"/>
  <c r="O129"/>
  <c r="N129"/>
  <c r="M129"/>
  <c r="M127" s="1"/>
  <c r="Q128"/>
  <c r="P128"/>
  <c r="O128"/>
  <c r="N128"/>
  <c r="N127" s="1"/>
  <c r="N124" s="1"/>
  <c r="M128"/>
  <c r="O127"/>
  <c r="O124" s="1"/>
  <c r="Q126"/>
  <c r="P126"/>
  <c r="O126"/>
  <c r="N126"/>
  <c r="M126"/>
  <c r="Q125"/>
  <c r="Q124" s="1"/>
  <c r="P125"/>
  <c r="O125"/>
  <c r="N125"/>
  <c r="M125"/>
  <c r="Q123"/>
  <c r="P123"/>
  <c r="O123"/>
  <c r="N123"/>
  <c r="M123"/>
  <c r="Q122"/>
  <c r="P122"/>
  <c r="P120" s="1"/>
  <c r="P119" s="1"/>
  <c r="O122"/>
  <c r="N122"/>
  <c r="M122"/>
  <c r="Q121"/>
  <c r="Q120" s="1"/>
  <c r="Q119" s="1"/>
  <c r="P121"/>
  <c r="O121"/>
  <c r="O120" s="1"/>
  <c r="O119" s="1"/>
  <c r="N121"/>
  <c r="M121"/>
  <c r="M120" s="1"/>
  <c r="M119" s="1"/>
  <c r="N120"/>
  <c r="N119" s="1"/>
  <c r="Q118"/>
  <c r="P118"/>
  <c r="O118"/>
  <c r="N118"/>
  <c r="M118"/>
  <c r="Q117"/>
  <c r="Q115" s="1"/>
  <c r="Q114" s="1"/>
  <c r="P117"/>
  <c r="O117"/>
  <c r="N117"/>
  <c r="M117"/>
  <c r="M115" s="1"/>
  <c r="M114" s="1"/>
  <c r="Q116"/>
  <c r="P116"/>
  <c r="P115" s="1"/>
  <c r="P114" s="1"/>
  <c r="O116"/>
  <c r="O115" s="1"/>
  <c r="O114" s="1"/>
  <c r="N116"/>
  <c r="N115" s="1"/>
  <c r="N114" s="1"/>
  <c r="M116"/>
  <c r="Q113"/>
  <c r="Q111" s="1"/>
  <c r="P113"/>
  <c r="O113"/>
  <c r="N113"/>
  <c r="M113"/>
  <c r="M111" s="1"/>
  <c r="Q112"/>
  <c r="P112"/>
  <c r="O112"/>
  <c r="N112"/>
  <c r="N111" s="1"/>
  <c r="M112"/>
  <c r="P111"/>
  <c r="O111"/>
  <c r="Q110"/>
  <c r="P110"/>
  <c r="P108" s="1"/>
  <c r="P107" s="1"/>
  <c r="O110"/>
  <c r="N110"/>
  <c r="M110"/>
  <c r="Q109"/>
  <c r="Q108" s="1"/>
  <c r="P109"/>
  <c r="O109"/>
  <c r="N109"/>
  <c r="M109"/>
  <c r="M108" s="1"/>
  <c r="O108"/>
  <c r="O107" s="1"/>
  <c r="N108"/>
  <c r="N107" s="1"/>
  <c r="Q106"/>
  <c r="P106"/>
  <c r="P104" s="1"/>
  <c r="O106"/>
  <c r="N106"/>
  <c r="M106"/>
  <c r="Q105"/>
  <c r="Q104" s="1"/>
  <c r="P105"/>
  <c r="O105"/>
  <c r="O104" s="1"/>
  <c r="N105"/>
  <c r="M105"/>
  <c r="M104" s="1"/>
  <c r="N104"/>
  <c r="Q103"/>
  <c r="P103"/>
  <c r="O103"/>
  <c r="O99" s="1"/>
  <c r="N103"/>
  <c r="M103"/>
  <c r="Q102"/>
  <c r="P102"/>
  <c r="O102"/>
  <c r="N102"/>
  <c r="M102"/>
  <c r="Q101"/>
  <c r="Q99" s="1"/>
  <c r="P101"/>
  <c r="O101"/>
  <c r="N101"/>
  <c r="M101"/>
  <c r="M99" s="1"/>
  <c r="Q100"/>
  <c r="P100"/>
  <c r="P99" s="1"/>
  <c r="O100"/>
  <c r="N100"/>
  <c r="N99" s="1"/>
  <c r="M100"/>
  <c r="Q98"/>
  <c r="P98"/>
  <c r="P94" s="1"/>
  <c r="P93" s="1"/>
  <c r="O98"/>
  <c r="N98"/>
  <c r="M98"/>
  <c r="Q97"/>
  <c r="P97"/>
  <c r="O97"/>
  <c r="N97"/>
  <c r="M97"/>
  <c r="M94" s="1"/>
  <c r="M93" s="1"/>
  <c r="Q96"/>
  <c r="P96"/>
  <c r="O96"/>
  <c r="N96"/>
  <c r="N94" s="1"/>
  <c r="N93" s="1"/>
  <c r="M96"/>
  <c r="Q95"/>
  <c r="Q94" s="1"/>
  <c r="Q93" s="1"/>
  <c r="P95"/>
  <c r="O95"/>
  <c r="O94" s="1"/>
  <c r="O93" s="1"/>
  <c r="N95"/>
  <c r="M95"/>
  <c r="Q92"/>
  <c r="P92"/>
  <c r="O92"/>
  <c r="N92"/>
  <c r="N90" s="1"/>
  <c r="M92"/>
  <c r="Q91"/>
  <c r="P91"/>
  <c r="O91"/>
  <c r="O90" s="1"/>
  <c r="N91"/>
  <c r="M91"/>
  <c r="M90" s="1"/>
  <c r="Q90"/>
  <c r="P90"/>
  <c r="Q89"/>
  <c r="P89"/>
  <c r="O89"/>
  <c r="N89"/>
  <c r="M89"/>
  <c r="M85" s="1"/>
  <c r="Q88"/>
  <c r="P88"/>
  <c r="O88"/>
  <c r="N88"/>
  <c r="M88"/>
  <c r="Q87"/>
  <c r="P87"/>
  <c r="O87"/>
  <c r="O85" s="1"/>
  <c r="N87"/>
  <c r="M87"/>
  <c r="Q86"/>
  <c r="P86"/>
  <c r="P85" s="1"/>
  <c r="O86"/>
  <c r="N86"/>
  <c r="N85" s="1"/>
  <c r="M86"/>
  <c r="Q85"/>
  <c r="Q84"/>
  <c r="P84"/>
  <c r="O84"/>
  <c r="N84"/>
  <c r="N80" s="1"/>
  <c r="N79" s="1"/>
  <c r="N78" s="1"/>
  <c r="M84"/>
  <c r="Q83"/>
  <c r="P83"/>
  <c r="O83"/>
  <c r="N83"/>
  <c r="M83"/>
  <c r="Q82"/>
  <c r="P82"/>
  <c r="P80" s="1"/>
  <c r="P79" s="1"/>
  <c r="O82"/>
  <c r="N82"/>
  <c r="M82"/>
  <c r="Q81"/>
  <c r="Q80" s="1"/>
  <c r="Q79" s="1"/>
  <c r="P81"/>
  <c r="O81"/>
  <c r="O80" s="1"/>
  <c r="O79" s="1"/>
  <c r="N81"/>
  <c r="M81"/>
  <c r="M80" s="1"/>
  <c r="M79" s="1"/>
  <c r="Q77"/>
  <c r="P77"/>
  <c r="O77"/>
  <c r="N77"/>
  <c r="M77"/>
  <c r="Q76"/>
  <c r="P76"/>
  <c r="O76"/>
  <c r="N76"/>
  <c r="M76"/>
  <c r="Q75"/>
  <c r="P75"/>
  <c r="O75"/>
  <c r="N75"/>
  <c r="M75"/>
  <c r="Q74"/>
  <c r="P74"/>
  <c r="O74"/>
  <c r="N74"/>
  <c r="M74"/>
  <c r="Q73"/>
  <c r="P73"/>
  <c r="O73"/>
  <c r="N73"/>
  <c r="M73"/>
  <c r="Q72"/>
  <c r="P72"/>
  <c r="O72"/>
  <c r="N72"/>
  <c r="M72"/>
  <c r="Q71"/>
  <c r="P71"/>
  <c r="O71"/>
  <c r="N71"/>
  <c r="M71"/>
  <c r="Q70"/>
  <c r="P70"/>
  <c r="O70"/>
  <c r="N70"/>
  <c r="M70"/>
  <c r="Q69"/>
  <c r="Q66" s="1"/>
  <c r="P69"/>
  <c r="O69"/>
  <c r="N69"/>
  <c r="M69"/>
  <c r="Q68"/>
  <c r="P68"/>
  <c r="O68"/>
  <c r="N68"/>
  <c r="N66" s="1"/>
  <c r="M68"/>
  <c r="Q67"/>
  <c r="P67"/>
  <c r="O67"/>
  <c r="O66" s="1"/>
  <c r="N67"/>
  <c r="M67"/>
  <c r="M66" s="1"/>
  <c r="P66"/>
  <c r="Q65"/>
  <c r="P65"/>
  <c r="O65"/>
  <c r="N65"/>
  <c r="M65"/>
  <c r="M61" s="1"/>
  <c r="Q64"/>
  <c r="P64"/>
  <c r="O64"/>
  <c r="N64"/>
  <c r="M64"/>
  <c r="Q63"/>
  <c r="P63"/>
  <c r="O63"/>
  <c r="O61" s="1"/>
  <c r="N63"/>
  <c r="M63"/>
  <c r="Q62"/>
  <c r="P62"/>
  <c r="P61" s="1"/>
  <c r="O62"/>
  <c r="N62"/>
  <c r="N61" s="1"/>
  <c r="M62"/>
  <c r="Q61"/>
  <c r="Q60"/>
  <c r="P60"/>
  <c r="O60"/>
  <c r="N60"/>
  <c r="M60"/>
  <c r="Q59"/>
  <c r="P59"/>
  <c r="O59"/>
  <c r="N59"/>
  <c r="M59"/>
  <c r="Q58"/>
  <c r="P58"/>
  <c r="O58"/>
  <c r="N58"/>
  <c r="M58"/>
  <c r="Q57"/>
  <c r="P57"/>
  <c r="O57"/>
  <c r="N57"/>
  <c r="M57"/>
  <c r="Q56"/>
  <c r="P56"/>
  <c r="O56"/>
  <c r="N56"/>
  <c r="N54" s="1"/>
  <c r="N52" s="1"/>
  <c r="M56"/>
  <c r="Q55"/>
  <c r="Q54" s="1"/>
  <c r="P55"/>
  <c r="O55"/>
  <c r="O54" s="1"/>
  <c r="O52" s="1"/>
  <c r="N55"/>
  <c r="M55"/>
  <c r="P54"/>
  <c r="P52" s="1"/>
  <c r="M54"/>
  <c r="Q53"/>
  <c r="P53"/>
  <c r="O53"/>
  <c r="N53"/>
  <c r="M53"/>
  <c r="M52" s="1"/>
  <c r="M49" s="1"/>
  <c r="Q51"/>
  <c r="P51"/>
  <c r="O51"/>
  <c r="N51"/>
  <c r="M51"/>
  <c r="Q50"/>
  <c r="P50"/>
  <c r="P49" s="1"/>
  <c r="O50"/>
  <c r="N50"/>
  <c r="M50"/>
  <c r="Q48"/>
  <c r="P48"/>
  <c r="O48"/>
  <c r="N48"/>
  <c r="N46" s="1"/>
  <c r="M48"/>
  <c r="Q47"/>
  <c r="Q46" s="1"/>
  <c r="P47"/>
  <c r="O47"/>
  <c r="O46" s="1"/>
  <c r="N47"/>
  <c r="M47"/>
  <c r="P46"/>
  <c r="M46"/>
  <c r="Q45"/>
  <c r="Q42" s="1"/>
  <c r="P45"/>
  <c r="O45"/>
  <c r="N45"/>
  <c r="M45"/>
  <c r="Q44"/>
  <c r="P44"/>
  <c r="O44"/>
  <c r="N44"/>
  <c r="N42" s="1"/>
  <c r="M44"/>
  <c r="Q43"/>
  <c r="P43"/>
  <c r="O43"/>
  <c r="O42" s="1"/>
  <c r="N43"/>
  <c r="M43"/>
  <c r="M42" s="1"/>
  <c r="P42"/>
  <c r="Q41"/>
  <c r="Q40" s="1"/>
  <c r="P41"/>
  <c r="O41"/>
  <c r="O40" s="1"/>
  <c r="N41"/>
  <c r="M41"/>
  <c r="M40" s="1"/>
  <c r="P40"/>
  <c r="N40"/>
  <c r="Q39"/>
  <c r="P39"/>
  <c r="O39"/>
  <c r="O36" s="1"/>
  <c r="N39"/>
  <c r="M39"/>
  <c r="Q38"/>
  <c r="P38"/>
  <c r="P36" s="1"/>
  <c r="O38"/>
  <c r="N38"/>
  <c r="M38"/>
  <c r="Q37"/>
  <c r="Q36" s="1"/>
  <c r="P37"/>
  <c r="O37"/>
  <c r="N37"/>
  <c r="M37"/>
  <c r="M36" s="1"/>
  <c r="N36"/>
  <c r="Q35"/>
  <c r="P35"/>
  <c r="O35"/>
  <c r="N35"/>
  <c r="M35"/>
  <c r="Q34"/>
  <c r="P34"/>
  <c r="O34"/>
  <c r="N34"/>
  <c r="M34"/>
  <c r="Q33"/>
  <c r="P33"/>
  <c r="O33"/>
  <c r="N33"/>
  <c r="M33"/>
  <c r="Q32"/>
  <c r="P32"/>
  <c r="O32"/>
  <c r="N32"/>
  <c r="M32"/>
  <c r="Q31"/>
  <c r="P31"/>
  <c r="O31"/>
  <c r="N31"/>
  <c r="M31"/>
  <c r="Q30"/>
  <c r="P30"/>
  <c r="O30"/>
  <c r="N30"/>
  <c r="M30"/>
  <c r="Q29"/>
  <c r="Q27" s="1"/>
  <c r="P29"/>
  <c r="O29"/>
  <c r="N29"/>
  <c r="M29"/>
  <c r="M27" s="1"/>
  <c r="Q28"/>
  <c r="P28"/>
  <c r="P27" s="1"/>
  <c r="O28"/>
  <c r="N28"/>
  <c r="N27" s="1"/>
  <c r="M28"/>
  <c r="O27"/>
  <c r="Q26"/>
  <c r="P26"/>
  <c r="O26"/>
  <c r="N26"/>
  <c r="M26"/>
  <c r="Q25"/>
  <c r="P25"/>
  <c r="O25"/>
  <c r="N25"/>
  <c r="M25"/>
  <c r="Q24"/>
  <c r="P24"/>
  <c r="O24"/>
  <c r="N24"/>
  <c r="M24"/>
  <c r="Q23"/>
  <c r="P23"/>
  <c r="O23"/>
  <c r="N23"/>
  <c r="M23"/>
  <c r="Q22"/>
  <c r="P22"/>
  <c r="O22"/>
  <c r="N22"/>
  <c r="M22"/>
  <c r="Q21"/>
  <c r="P21"/>
  <c r="O21"/>
  <c r="N21"/>
  <c r="M21"/>
  <c r="Q20"/>
  <c r="P20"/>
  <c r="O20"/>
  <c r="N20"/>
  <c r="N18" s="1"/>
  <c r="M20"/>
  <c r="Q19"/>
  <c r="Q18" s="1"/>
  <c r="P19"/>
  <c r="O19"/>
  <c r="O18" s="1"/>
  <c r="N19"/>
  <c r="M19"/>
  <c r="M18" s="1"/>
  <c r="P18"/>
  <c r="Q17"/>
  <c r="Q15" s="1"/>
  <c r="P17"/>
  <c r="O17"/>
  <c r="N17"/>
  <c r="M17"/>
  <c r="M15" s="1"/>
  <c r="Q16"/>
  <c r="P16"/>
  <c r="P15" s="1"/>
  <c r="O16"/>
  <c r="N16"/>
  <c r="N15" s="1"/>
  <c r="M16"/>
  <c r="O15"/>
  <c r="Q14"/>
  <c r="P14"/>
  <c r="P12" s="1"/>
  <c r="O14"/>
  <c r="N14"/>
  <c r="M14"/>
  <c r="Q13"/>
  <c r="Q12" s="1"/>
  <c r="P13"/>
  <c r="O13"/>
  <c r="O12" s="1"/>
  <c r="N13"/>
  <c r="M13"/>
  <c r="M12" s="1"/>
  <c r="N12"/>
  <c r="M10"/>
  <c r="Q243" i="4"/>
  <c r="P243"/>
  <c r="P242" s="1"/>
  <c r="P241" s="1"/>
  <c r="O243"/>
  <c r="N243"/>
  <c r="N242" s="1"/>
  <c r="N241" s="1"/>
  <c r="M243"/>
  <c r="Q242"/>
  <c r="O242"/>
  <c r="O241" s="1"/>
  <c r="M242"/>
  <c r="M241" s="1"/>
  <c r="Q241"/>
  <c r="Q240"/>
  <c r="P240"/>
  <c r="O240"/>
  <c r="N240"/>
  <c r="M240"/>
  <c r="Q239"/>
  <c r="P239"/>
  <c r="O239"/>
  <c r="N239"/>
  <c r="M239"/>
  <c r="Q238"/>
  <c r="P238"/>
  <c r="O238"/>
  <c r="N238"/>
  <c r="M238"/>
  <c r="Q237"/>
  <c r="P237"/>
  <c r="O237"/>
  <c r="N237"/>
  <c r="M237"/>
  <c r="Q236"/>
  <c r="Q234" s="1"/>
  <c r="P236"/>
  <c r="O236"/>
  <c r="N236"/>
  <c r="M236"/>
  <c r="M234" s="1"/>
  <c r="Q235"/>
  <c r="P235"/>
  <c r="P234" s="1"/>
  <c r="O235"/>
  <c r="N235"/>
  <c r="N234" s="1"/>
  <c r="M235"/>
  <c r="O234"/>
  <c r="Q233"/>
  <c r="P233"/>
  <c r="O233"/>
  <c r="N233"/>
  <c r="M233"/>
  <c r="Q232"/>
  <c r="P232"/>
  <c r="O232"/>
  <c r="N232"/>
  <c r="M232"/>
  <c r="Q231"/>
  <c r="P231"/>
  <c r="O231"/>
  <c r="N231"/>
  <c r="M231"/>
  <c r="Q230"/>
  <c r="P230"/>
  <c r="O230"/>
  <c r="N230"/>
  <c r="M230"/>
  <c r="Q229"/>
  <c r="P229"/>
  <c r="P225" s="1"/>
  <c r="O229"/>
  <c r="N229"/>
  <c r="M229"/>
  <c r="Q228"/>
  <c r="P228"/>
  <c r="O228"/>
  <c r="N228"/>
  <c r="M228"/>
  <c r="Q227"/>
  <c r="P227"/>
  <c r="O227"/>
  <c r="N227"/>
  <c r="N225" s="1"/>
  <c r="M227"/>
  <c r="Q226"/>
  <c r="Q225" s="1"/>
  <c r="P226"/>
  <c r="O226"/>
  <c r="O225" s="1"/>
  <c r="N226"/>
  <c r="M226"/>
  <c r="M225" s="1"/>
  <c r="Q224"/>
  <c r="Q220" s="1"/>
  <c r="Q216" s="1"/>
  <c r="P224"/>
  <c r="O224"/>
  <c r="N224"/>
  <c r="M224"/>
  <c r="Q223"/>
  <c r="P223"/>
  <c r="O223"/>
  <c r="N223"/>
  <c r="M223"/>
  <c r="Q222"/>
  <c r="P222"/>
  <c r="O222"/>
  <c r="O220" s="1"/>
  <c r="N222"/>
  <c r="M222"/>
  <c r="Q221"/>
  <c r="P221"/>
  <c r="P220" s="1"/>
  <c r="O221"/>
  <c r="N221"/>
  <c r="N220" s="1"/>
  <c r="M221"/>
  <c r="M220"/>
  <c r="M216" s="1"/>
  <c r="Q219"/>
  <c r="P219"/>
  <c r="O219"/>
  <c r="N219"/>
  <c r="M219"/>
  <c r="Q218"/>
  <c r="P218"/>
  <c r="O218"/>
  <c r="O216" s="1"/>
  <c r="N218"/>
  <c r="M218"/>
  <c r="Q217"/>
  <c r="P217"/>
  <c r="O217"/>
  <c r="N217"/>
  <c r="N216" s="1"/>
  <c r="M217"/>
  <c r="Q215"/>
  <c r="P215"/>
  <c r="O215"/>
  <c r="N215"/>
  <c r="N211" s="1"/>
  <c r="M215"/>
  <c r="Q214"/>
  <c r="P214"/>
  <c r="O214"/>
  <c r="N214"/>
  <c r="M214"/>
  <c r="Q213"/>
  <c r="P213"/>
  <c r="P211" s="1"/>
  <c r="O213"/>
  <c r="N213"/>
  <c r="M213"/>
  <c r="Q212"/>
  <c r="Q211" s="1"/>
  <c r="P212"/>
  <c r="O212"/>
  <c r="O211" s="1"/>
  <c r="N212"/>
  <c r="M212"/>
  <c r="M211" s="1"/>
  <c r="Q210"/>
  <c r="P210"/>
  <c r="O210"/>
  <c r="N210"/>
  <c r="M210"/>
  <c r="Q209"/>
  <c r="P209"/>
  <c r="O209"/>
  <c r="N209"/>
  <c r="M209"/>
  <c r="Q208"/>
  <c r="P208"/>
  <c r="O208"/>
  <c r="N208"/>
  <c r="M208"/>
  <c r="Q207"/>
  <c r="P207"/>
  <c r="O207"/>
  <c r="N207"/>
  <c r="N205" s="1"/>
  <c r="M207"/>
  <c r="Q206"/>
  <c r="Q205" s="1"/>
  <c r="P206"/>
  <c r="O206"/>
  <c r="O205" s="1"/>
  <c r="N206"/>
  <c r="M206"/>
  <c r="M205" s="1"/>
  <c r="P205"/>
  <c r="Q204"/>
  <c r="P204"/>
  <c r="O204"/>
  <c r="N204"/>
  <c r="M204"/>
  <c r="Q203"/>
  <c r="P203"/>
  <c r="O203"/>
  <c r="N203"/>
  <c r="N201" s="1"/>
  <c r="N199" s="1"/>
  <c r="M203"/>
  <c r="Q202"/>
  <c r="Q201" s="1"/>
  <c r="P202"/>
  <c r="O202"/>
  <c r="O201" s="1"/>
  <c r="N202"/>
  <c r="M202"/>
  <c r="M201" s="1"/>
  <c r="P201"/>
  <c r="P199" s="1"/>
  <c r="Q200"/>
  <c r="P200"/>
  <c r="O200"/>
  <c r="O199" s="1"/>
  <c r="N200"/>
  <c r="M200"/>
  <c r="Q198"/>
  <c r="P198"/>
  <c r="O198"/>
  <c r="O196" s="1"/>
  <c r="N198"/>
  <c r="M198"/>
  <c r="Q197"/>
  <c r="P197"/>
  <c r="O197"/>
  <c r="N197"/>
  <c r="N196" s="1"/>
  <c r="M197"/>
  <c r="Q195"/>
  <c r="P195"/>
  <c r="O195"/>
  <c r="N195"/>
  <c r="M195"/>
  <c r="Q194"/>
  <c r="P194"/>
  <c r="O194"/>
  <c r="O190" s="1"/>
  <c r="N194"/>
  <c r="M194"/>
  <c r="Q193"/>
  <c r="P193"/>
  <c r="O193"/>
  <c r="N193"/>
  <c r="M193"/>
  <c r="Q192"/>
  <c r="Q190" s="1"/>
  <c r="P192"/>
  <c r="O192"/>
  <c r="N192"/>
  <c r="M192"/>
  <c r="M190" s="1"/>
  <c r="Q191"/>
  <c r="P191"/>
  <c r="P190" s="1"/>
  <c r="O191"/>
  <c r="N191"/>
  <c r="N190" s="1"/>
  <c r="M191"/>
  <c r="Q189"/>
  <c r="P189"/>
  <c r="P187" s="1"/>
  <c r="O189"/>
  <c r="N189"/>
  <c r="M189"/>
  <c r="Q188"/>
  <c r="Q187" s="1"/>
  <c r="P188"/>
  <c r="O188"/>
  <c r="O187" s="1"/>
  <c r="N188"/>
  <c r="M188"/>
  <c r="M187" s="1"/>
  <c r="N187"/>
  <c r="Q186"/>
  <c r="P186"/>
  <c r="O186"/>
  <c r="N186"/>
  <c r="M186"/>
  <c r="Q185"/>
  <c r="P185"/>
  <c r="O185"/>
  <c r="N185"/>
  <c r="M185"/>
  <c r="Q184"/>
  <c r="Q182" s="1"/>
  <c r="P184"/>
  <c r="O184"/>
  <c r="N184"/>
  <c r="M184"/>
  <c r="M182" s="1"/>
  <c r="Q183"/>
  <c r="P183"/>
  <c r="P182" s="1"/>
  <c r="O183"/>
  <c r="N183"/>
  <c r="N182" s="1"/>
  <c r="M183"/>
  <c r="O182"/>
  <c r="Q181"/>
  <c r="P181"/>
  <c r="P177" s="1"/>
  <c r="O181"/>
  <c r="N181"/>
  <c r="M181"/>
  <c r="Q180"/>
  <c r="P180"/>
  <c r="O180"/>
  <c r="N180"/>
  <c r="M180"/>
  <c r="Q179"/>
  <c r="P179"/>
  <c r="O179"/>
  <c r="N179"/>
  <c r="N177" s="1"/>
  <c r="M179"/>
  <c r="Q178"/>
  <c r="Q177" s="1"/>
  <c r="P178"/>
  <c r="O178"/>
  <c r="O177" s="1"/>
  <c r="N178"/>
  <c r="M178"/>
  <c r="M177" s="1"/>
  <c r="Q176"/>
  <c r="P176"/>
  <c r="O176"/>
  <c r="N176"/>
  <c r="M176"/>
  <c r="Q175"/>
  <c r="P175"/>
  <c r="O175"/>
  <c r="N175"/>
  <c r="N173" s="1"/>
  <c r="M175"/>
  <c r="Q174"/>
  <c r="Q173" s="1"/>
  <c r="P174"/>
  <c r="O174"/>
  <c r="O173" s="1"/>
  <c r="N174"/>
  <c r="M174"/>
  <c r="M173" s="1"/>
  <c r="P173"/>
  <c r="Q172"/>
  <c r="P172"/>
  <c r="O172"/>
  <c r="N172"/>
  <c r="M172"/>
  <c r="Q171"/>
  <c r="P171"/>
  <c r="O171"/>
  <c r="N171"/>
  <c r="N169" s="1"/>
  <c r="M171"/>
  <c r="Q170"/>
  <c r="Q169" s="1"/>
  <c r="P170"/>
  <c r="O170"/>
  <c r="O169" s="1"/>
  <c r="N170"/>
  <c r="M170"/>
  <c r="M169" s="1"/>
  <c r="M168" s="1"/>
  <c r="P169"/>
  <c r="P168" s="1"/>
  <c r="Q167"/>
  <c r="P167"/>
  <c r="O167"/>
  <c r="N167"/>
  <c r="M167"/>
  <c r="Q166"/>
  <c r="P166"/>
  <c r="O166"/>
  <c r="N166"/>
  <c r="M166"/>
  <c r="Q165"/>
  <c r="P165"/>
  <c r="O165"/>
  <c r="N165"/>
  <c r="M165"/>
  <c r="Q164"/>
  <c r="Q163" s="1"/>
  <c r="P164"/>
  <c r="O164"/>
  <c r="O163" s="1"/>
  <c r="N164"/>
  <c r="M164"/>
  <c r="M163" s="1"/>
  <c r="P163"/>
  <c r="N163"/>
  <c r="Q162"/>
  <c r="P162"/>
  <c r="O162"/>
  <c r="N162"/>
  <c r="M162"/>
  <c r="Q161"/>
  <c r="P161"/>
  <c r="O161"/>
  <c r="N161"/>
  <c r="M161"/>
  <c r="Q160"/>
  <c r="Q158" s="1"/>
  <c r="P160"/>
  <c r="O160"/>
  <c r="N160"/>
  <c r="M160"/>
  <c r="M158" s="1"/>
  <c r="Q159"/>
  <c r="P159"/>
  <c r="P158" s="1"/>
  <c r="O159"/>
  <c r="N159"/>
  <c r="N158" s="1"/>
  <c r="M159"/>
  <c r="O158"/>
  <c r="Q157"/>
  <c r="P157"/>
  <c r="O157"/>
  <c r="N157"/>
  <c r="M157"/>
  <c r="Q156"/>
  <c r="Q154" s="1"/>
  <c r="Q153" s="1"/>
  <c r="P156"/>
  <c r="O156"/>
  <c r="N156"/>
  <c r="M156"/>
  <c r="M154" s="1"/>
  <c r="M153" s="1"/>
  <c r="Q155"/>
  <c r="P155"/>
  <c r="P154" s="1"/>
  <c r="P153" s="1"/>
  <c r="O155"/>
  <c r="N155"/>
  <c r="N154" s="1"/>
  <c r="N153" s="1"/>
  <c r="M155"/>
  <c r="O154"/>
  <c r="O153" s="1"/>
  <c r="Q152"/>
  <c r="P152"/>
  <c r="O152"/>
  <c r="N152"/>
  <c r="M152"/>
  <c r="Q151"/>
  <c r="P151"/>
  <c r="O151"/>
  <c r="N151"/>
  <c r="M151"/>
  <c r="Q150"/>
  <c r="P150"/>
  <c r="O150"/>
  <c r="N150"/>
  <c r="M150"/>
  <c r="Q149"/>
  <c r="P149"/>
  <c r="O149"/>
  <c r="N149"/>
  <c r="M149"/>
  <c r="Q148"/>
  <c r="P148"/>
  <c r="O148"/>
  <c r="N148"/>
  <c r="M148"/>
  <c r="Q147"/>
  <c r="P147"/>
  <c r="O147"/>
  <c r="N147"/>
  <c r="M147"/>
  <c r="Q146"/>
  <c r="P146"/>
  <c r="O146"/>
  <c r="O144" s="1"/>
  <c r="N146"/>
  <c r="M146"/>
  <c r="Q145"/>
  <c r="P145"/>
  <c r="P144" s="1"/>
  <c r="O145"/>
  <c r="N145"/>
  <c r="N144" s="1"/>
  <c r="M145"/>
  <c r="Q144"/>
  <c r="M144"/>
  <c r="Q143"/>
  <c r="P143"/>
  <c r="O143"/>
  <c r="N143"/>
  <c r="M143"/>
  <c r="Q142"/>
  <c r="P142"/>
  <c r="O142"/>
  <c r="N142"/>
  <c r="M142"/>
  <c r="Q141"/>
  <c r="P141"/>
  <c r="O141"/>
  <c r="N141"/>
  <c r="M141"/>
  <c r="Q140"/>
  <c r="P140"/>
  <c r="O140"/>
  <c r="N140"/>
  <c r="M140"/>
  <c r="Q139"/>
  <c r="P139"/>
  <c r="O139"/>
  <c r="N139"/>
  <c r="M139"/>
  <c r="Q138"/>
  <c r="P138"/>
  <c r="O138"/>
  <c r="N138"/>
  <c r="M138"/>
  <c r="Q137"/>
  <c r="P137"/>
  <c r="P135" s="1"/>
  <c r="O137"/>
  <c r="N137"/>
  <c r="M137"/>
  <c r="Q136"/>
  <c r="Q135" s="1"/>
  <c r="P136"/>
  <c r="O136"/>
  <c r="O135" s="1"/>
  <c r="N136"/>
  <c r="M136"/>
  <c r="M135" s="1"/>
  <c r="N135"/>
  <c r="Q134"/>
  <c r="P134"/>
  <c r="O134"/>
  <c r="N134"/>
  <c r="M134"/>
  <c r="Q133"/>
  <c r="P133"/>
  <c r="P131" s="1"/>
  <c r="O133"/>
  <c r="N133"/>
  <c r="M133"/>
  <c r="Q132"/>
  <c r="Q131" s="1"/>
  <c r="P132"/>
  <c r="O132"/>
  <c r="O131" s="1"/>
  <c r="N132"/>
  <c r="M132"/>
  <c r="M131" s="1"/>
  <c r="N131"/>
  <c r="Q130"/>
  <c r="P130"/>
  <c r="O130"/>
  <c r="N130"/>
  <c r="M130"/>
  <c r="Q129"/>
  <c r="P129"/>
  <c r="O129"/>
  <c r="N129"/>
  <c r="M129"/>
  <c r="Q128"/>
  <c r="P128"/>
  <c r="O128"/>
  <c r="N128"/>
  <c r="M128"/>
  <c r="Q127"/>
  <c r="P127"/>
  <c r="O127"/>
  <c r="N127"/>
  <c r="M127"/>
  <c r="Q126"/>
  <c r="P126"/>
  <c r="O126"/>
  <c r="O123" s="1"/>
  <c r="N126"/>
  <c r="M126"/>
  <c r="Q125"/>
  <c r="P125"/>
  <c r="P123" s="1"/>
  <c r="O125"/>
  <c r="N125"/>
  <c r="M125"/>
  <c r="Q124"/>
  <c r="Q123" s="1"/>
  <c r="P124"/>
  <c r="O124"/>
  <c r="N124"/>
  <c r="M124"/>
  <c r="M123" s="1"/>
  <c r="N123"/>
  <c r="Q122"/>
  <c r="P122"/>
  <c r="O122"/>
  <c r="N122"/>
  <c r="M122"/>
  <c r="Q121"/>
  <c r="P121"/>
  <c r="O121"/>
  <c r="N121"/>
  <c r="M121"/>
  <c r="Q120"/>
  <c r="P120"/>
  <c r="O120"/>
  <c r="N120"/>
  <c r="M120"/>
  <c r="Q119"/>
  <c r="P119"/>
  <c r="O119"/>
  <c r="N119"/>
  <c r="M119"/>
  <c r="Q118"/>
  <c r="P118"/>
  <c r="O118"/>
  <c r="N118"/>
  <c r="M118"/>
  <c r="Q117"/>
  <c r="P117"/>
  <c r="O117"/>
  <c r="N117"/>
  <c r="M117"/>
  <c r="Q116"/>
  <c r="P116"/>
  <c r="O116"/>
  <c r="N116"/>
  <c r="M116"/>
  <c r="Q115"/>
  <c r="P115"/>
  <c r="O115"/>
  <c r="N115"/>
  <c r="M115"/>
  <c r="Q114"/>
  <c r="P114"/>
  <c r="O114"/>
  <c r="N114"/>
  <c r="M114"/>
  <c r="Q113"/>
  <c r="P113"/>
  <c r="O113"/>
  <c r="N113"/>
  <c r="M113"/>
  <c r="Q112"/>
  <c r="Q110" s="1"/>
  <c r="P112"/>
  <c r="O112"/>
  <c r="N112"/>
  <c r="M112"/>
  <c r="M110" s="1"/>
  <c r="Q111"/>
  <c r="P111"/>
  <c r="P110" s="1"/>
  <c r="O111"/>
  <c r="N111"/>
  <c r="N110" s="1"/>
  <c r="M111"/>
  <c r="O110"/>
  <c r="Q109"/>
  <c r="P109"/>
  <c r="O109"/>
  <c r="N109"/>
  <c r="M109"/>
  <c r="Q108"/>
  <c r="Q106" s="1"/>
  <c r="Q105" s="1"/>
  <c r="P108"/>
  <c r="O108"/>
  <c r="N108"/>
  <c r="M108"/>
  <c r="M106" s="1"/>
  <c r="M105" s="1"/>
  <c r="Q107"/>
  <c r="P107"/>
  <c r="P106" s="1"/>
  <c r="P105" s="1"/>
  <c r="O107"/>
  <c r="N107"/>
  <c r="N106" s="1"/>
  <c r="M107"/>
  <c r="O106"/>
  <c r="Q104"/>
  <c r="P104"/>
  <c r="O104"/>
  <c r="N104"/>
  <c r="M104"/>
  <c r="Q103"/>
  <c r="P103"/>
  <c r="O103"/>
  <c r="N103"/>
  <c r="M103"/>
  <c r="Q102"/>
  <c r="P102"/>
  <c r="O102"/>
  <c r="N102"/>
  <c r="M102"/>
  <c r="Q101"/>
  <c r="P101"/>
  <c r="P97" s="1"/>
  <c r="O101"/>
  <c r="N101"/>
  <c r="M101"/>
  <c r="Q100"/>
  <c r="Q97" s="1"/>
  <c r="P100"/>
  <c r="O100"/>
  <c r="N100"/>
  <c r="M100"/>
  <c r="Q99"/>
  <c r="P99"/>
  <c r="O99"/>
  <c r="N99"/>
  <c r="N97" s="1"/>
  <c r="M99"/>
  <c r="Q98"/>
  <c r="P98"/>
  <c r="O98"/>
  <c r="O97" s="1"/>
  <c r="N98"/>
  <c r="M98"/>
  <c r="M97" s="1"/>
  <c r="Q96"/>
  <c r="P96"/>
  <c r="O96"/>
  <c r="N96"/>
  <c r="M96"/>
  <c r="Q95"/>
  <c r="P95"/>
  <c r="O95"/>
  <c r="N95"/>
  <c r="M95"/>
  <c r="Q94"/>
  <c r="P94"/>
  <c r="O94"/>
  <c r="N94"/>
  <c r="M94"/>
  <c r="Q93"/>
  <c r="P93"/>
  <c r="O93"/>
  <c r="N93"/>
  <c r="M93"/>
  <c r="Q92"/>
  <c r="P92"/>
  <c r="O92"/>
  <c r="N92"/>
  <c r="M92"/>
  <c r="M88" s="1"/>
  <c r="Q91"/>
  <c r="P91"/>
  <c r="O91"/>
  <c r="N91"/>
  <c r="M91"/>
  <c r="Q90"/>
  <c r="P90"/>
  <c r="O90"/>
  <c r="O88" s="1"/>
  <c r="N90"/>
  <c r="M90"/>
  <c r="Q89"/>
  <c r="P89"/>
  <c r="P88" s="1"/>
  <c r="O89"/>
  <c r="N89"/>
  <c r="N88" s="1"/>
  <c r="M89"/>
  <c r="Q88"/>
  <c r="Q87" s="1"/>
  <c r="Q86"/>
  <c r="P86"/>
  <c r="O86"/>
  <c r="N86"/>
  <c r="M86"/>
  <c r="Q85"/>
  <c r="P85"/>
  <c r="O85"/>
  <c r="N85"/>
  <c r="M85"/>
  <c r="Q84"/>
  <c r="P84"/>
  <c r="O84"/>
  <c r="N84"/>
  <c r="M84"/>
  <c r="Q83"/>
  <c r="P83"/>
  <c r="O83"/>
  <c r="N83"/>
  <c r="M83"/>
  <c r="Q82"/>
  <c r="P82"/>
  <c r="O82"/>
  <c r="N82"/>
  <c r="M82"/>
  <c r="Q81"/>
  <c r="P81"/>
  <c r="P79" s="1"/>
  <c r="O81"/>
  <c r="N81"/>
  <c r="M81"/>
  <c r="Q80"/>
  <c r="Q79" s="1"/>
  <c r="P80"/>
  <c r="O80"/>
  <c r="O79" s="1"/>
  <c r="N80"/>
  <c r="M80"/>
  <c r="M79" s="1"/>
  <c r="N79"/>
  <c r="Q78"/>
  <c r="P78"/>
  <c r="O78"/>
  <c r="N78"/>
  <c r="M78"/>
  <c r="Q77"/>
  <c r="P77"/>
  <c r="O77"/>
  <c r="N77"/>
  <c r="M77"/>
  <c r="Q76"/>
  <c r="Q74" s="1"/>
  <c r="P76"/>
  <c r="O76"/>
  <c r="N76"/>
  <c r="M76"/>
  <c r="M74" s="1"/>
  <c r="Q75"/>
  <c r="P75"/>
  <c r="P74" s="1"/>
  <c r="O75"/>
  <c r="N75"/>
  <c r="N74" s="1"/>
  <c r="M75"/>
  <c r="O74"/>
  <c r="Q73"/>
  <c r="P73"/>
  <c r="O73"/>
  <c r="N73"/>
  <c r="M73"/>
  <c r="Q72"/>
  <c r="Q70" s="1"/>
  <c r="Q69" s="1"/>
  <c r="P72"/>
  <c r="O72"/>
  <c r="N72"/>
  <c r="M72"/>
  <c r="M70" s="1"/>
  <c r="M69" s="1"/>
  <c r="Q71"/>
  <c r="P71"/>
  <c r="P70" s="1"/>
  <c r="P69" s="1"/>
  <c r="O71"/>
  <c r="N71"/>
  <c r="N70" s="1"/>
  <c r="M71"/>
  <c r="O70"/>
  <c r="O69" s="1"/>
  <c r="Q68"/>
  <c r="P68"/>
  <c r="O68"/>
  <c r="N68"/>
  <c r="M68"/>
  <c r="M64" s="1"/>
  <c r="Q67"/>
  <c r="P67"/>
  <c r="O67"/>
  <c r="N67"/>
  <c r="M67"/>
  <c r="Q66"/>
  <c r="P66"/>
  <c r="O66"/>
  <c r="O64" s="1"/>
  <c r="N66"/>
  <c r="M66"/>
  <c r="Q65"/>
  <c r="P65"/>
  <c r="P64" s="1"/>
  <c r="O65"/>
  <c r="N65"/>
  <c r="N64" s="1"/>
  <c r="M65"/>
  <c r="Q64"/>
  <c r="Q63"/>
  <c r="P63"/>
  <c r="O63"/>
  <c r="N63"/>
  <c r="N61" s="1"/>
  <c r="M63"/>
  <c r="Q62"/>
  <c r="Q61" s="1"/>
  <c r="P62"/>
  <c r="O62"/>
  <c r="O61" s="1"/>
  <c r="N62"/>
  <c r="M62"/>
  <c r="M61" s="1"/>
  <c r="P61"/>
  <c r="Q60"/>
  <c r="P60"/>
  <c r="O60"/>
  <c r="N60"/>
  <c r="M60"/>
  <c r="Q59"/>
  <c r="P59"/>
  <c r="O59"/>
  <c r="N59"/>
  <c r="M59"/>
  <c r="Q58"/>
  <c r="P58"/>
  <c r="O58"/>
  <c r="N58"/>
  <c r="M58"/>
  <c r="Q57"/>
  <c r="P57"/>
  <c r="O57"/>
  <c r="N57"/>
  <c r="M57"/>
  <c r="Q56"/>
  <c r="Q54" s="1"/>
  <c r="Q53" s="1"/>
  <c r="P56"/>
  <c r="O56"/>
  <c r="N56"/>
  <c r="M56"/>
  <c r="M54" s="1"/>
  <c r="M53" s="1"/>
  <c r="Q55"/>
  <c r="P55"/>
  <c r="P54" s="1"/>
  <c r="P53" s="1"/>
  <c r="O55"/>
  <c r="N55"/>
  <c r="N54" s="1"/>
  <c r="N53" s="1"/>
  <c r="M55"/>
  <c r="O54"/>
  <c r="O53" s="1"/>
  <c r="Q52"/>
  <c r="P52"/>
  <c r="O52"/>
  <c r="N52"/>
  <c r="M52"/>
  <c r="Q51"/>
  <c r="P51"/>
  <c r="O51"/>
  <c r="N51"/>
  <c r="M51"/>
  <c r="Q50"/>
  <c r="P50"/>
  <c r="O50"/>
  <c r="N50"/>
  <c r="M50"/>
  <c r="Q49"/>
  <c r="P49"/>
  <c r="O49"/>
  <c r="N49"/>
  <c r="M49"/>
  <c r="Q48"/>
  <c r="P48"/>
  <c r="O48"/>
  <c r="N48"/>
  <c r="M48"/>
  <c r="Q47"/>
  <c r="P47"/>
  <c r="O47"/>
  <c r="N47"/>
  <c r="N43" s="1"/>
  <c r="M47"/>
  <c r="Q46"/>
  <c r="P46"/>
  <c r="O46"/>
  <c r="N46"/>
  <c r="M46"/>
  <c r="Q45"/>
  <c r="P45"/>
  <c r="P43" s="1"/>
  <c r="O45"/>
  <c r="N45"/>
  <c r="M45"/>
  <c r="Q44"/>
  <c r="Q43" s="1"/>
  <c r="P44"/>
  <c r="O44"/>
  <c r="O43" s="1"/>
  <c r="N44"/>
  <c r="M44"/>
  <c r="M43" s="1"/>
  <c r="Q42"/>
  <c r="P42"/>
  <c r="O42"/>
  <c r="N42"/>
  <c r="M42"/>
  <c r="Q41"/>
  <c r="P41"/>
  <c r="O41"/>
  <c r="N41"/>
  <c r="M41"/>
  <c r="Q40"/>
  <c r="Q38" s="1"/>
  <c r="P40"/>
  <c r="O40"/>
  <c r="N40"/>
  <c r="M40"/>
  <c r="M38" s="1"/>
  <c r="Q39"/>
  <c r="P39"/>
  <c r="P38" s="1"/>
  <c r="O39"/>
  <c r="N39"/>
  <c r="N38" s="1"/>
  <c r="M39"/>
  <c r="O38"/>
  <c r="Q37"/>
  <c r="P37"/>
  <c r="O37"/>
  <c r="N37"/>
  <c r="M37"/>
  <c r="Q36"/>
  <c r="P36"/>
  <c r="O36"/>
  <c r="N36"/>
  <c r="M36"/>
  <c r="Q35"/>
  <c r="P35"/>
  <c r="O35"/>
  <c r="N35"/>
  <c r="M35"/>
  <c r="Q34"/>
  <c r="P34"/>
  <c r="O34"/>
  <c r="N34"/>
  <c r="M34"/>
  <c r="Q33"/>
  <c r="P33"/>
  <c r="O33"/>
  <c r="N33"/>
  <c r="M33"/>
  <c r="Q32"/>
  <c r="P32"/>
  <c r="O32"/>
  <c r="N32"/>
  <c r="M32"/>
  <c r="Q31"/>
  <c r="P31"/>
  <c r="O31"/>
  <c r="N31"/>
  <c r="M31"/>
  <c r="Q30"/>
  <c r="Q29" s="1"/>
  <c r="P30"/>
  <c r="O30"/>
  <c r="O29" s="1"/>
  <c r="O28" s="1"/>
  <c r="N30"/>
  <c r="N29" s="1"/>
  <c r="M30"/>
  <c r="M29" s="1"/>
  <c r="M28" s="1"/>
  <c r="P29"/>
  <c r="Q27"/>
  <c r="P27"/>
  <c r="O27"/>
  <c r="N27"/>
  <c r="M27"/>
  <c r="Q26"/>
  <c r="P26"/>
  <c r="O26"/>
  <c r="N26"/>
  <c r="M26"/>
  <c r="Q25"/>
  <c r="P25"/>
  <c r="P23" s="1"/>
  <c r="P22" s="1"/>
  <c r="O25"/>
  <c r="N25"/>
  <c r="M25"/>
  <c r="Q24"/>
  <c r="Q23" s="1"/>
  <c r="Q22" s="1"/>
  <c r="P24"/>
  <c r="O24"/>
  <c r="O23" s="1"/>
  <c r="O22" s="1"/>
  <c r="N24"/>
  <c r="M24"/>
  <c r="M23" s="1"/>
  <c r="M22" s="1"/>
  <c r="N23"/>
  <c r="N22" s="1"/>
  <c r="Q21"/>
  <c r="P21"/>
  <c r="P19" s="1"/>
  <c r="O21"/>
  <c r="N21"/>
  <c r="M21"/>
  <c r="Q20"/>
  <c r="Q19" s="1"/>
  <c r="P20"/>
  <c r="O20"/>
  <c r="O19" s="1"/>
  <c r="N20"/>
  <c r="M20"/>
  <c r="M19" s="1"/>
  <c r="N19"/>
  <c r="Q18"/>
  <c r="P18"/>
  <c r="O18"/>
  <c r="O16" s="1"/>
  <c r="N18"/>
  <c r="M18"/>
  <c r="Q17"/>
  <c r="P17"/>
  <c r="P16" s="1"/>
  <c r="O17"/>
  <c r="N17"/>
  <c r="N16" s="1"/>
  <c r="M17"/>
  <c r="Q16"/>
  <c r="M16"/>
  <c r="Q15"/>
  <c r="P15"/>
  <c r="O15"/>
  <c r="N15"/>
  <c r="M15"/>
  <c r="Q14"/>
  <c r="Q13" s="1"/>
  <c r="P14"/>
  <c r="O14"/>
  <c r="O13" s="1"/>
  <c r="O12" s="1"/>
  <c r="O11" s="1"/>
  <c r="N14"/>
  <c r="N13" s="1"/>
  <c r="N12" s="1"/>
  <c r="M14"/>
  <c r="M13" s="1"/>
  <c r="M12" s="1"/>
  <c r="P13"/>
  <c r="P12" s="1"/>
  <c r="M10"/>
  <c r="Q123" i="3"/>
  <c r="Q121" s="1"/>
  <c r="P123"/>
  <c r="O123"/>
  <c r="N123"/>
  <c r="M123"/>
  <c r="Q122"/>
  <c r="P122"/>
  <c r="P121" s="1"/>
  <c r="O122"/>
  <c r="N122"/>
  <c r="N121" s="1"/>
  <c r="M122"/>
  <c r="M121" s="1"/>
  <c r="O121"/>
  <c r="Q120"/>
  <c r="P120"/>
  <c r="P118" s="1"/>
  <c r="O120"/>
  <c r="N120"/>
  <c r="M120"/>
  <c r="Q119"/>
  <c r="Q118" s="1"/>
  <c r="P119"/>
  <c r="O119"/>
  <c r="O118" s="1"/>
  <c r="N119"/>
  <c r="M119"/>
  <c r="M118" s="1"/>
  <c r="N118"/>
  <c r="Q117"/>
  <c r="P117"/>
  <c r="O117"/>
  <c r="O115" s="1"/>
  <c r="N117"/>
  <c r="M117"/>
  <c r="Q116"/>
  <c r="P116"/>
  <c r="P115" s="1"/>
  <c r="O116"/>
  <c r="N116"/>
  <c r="N115" s="1"/>
  <c r="M116"/>
  <c r="Q115"/>
  <c r="M115"/>
  <c r="Q114"/>
  <c r="P114"/>
  <c r="O114"/>
  <c r="N114"/>
  <c r="M114"/>
  <c r="Q113"/>
  <c r="P113"/>
  <c r="O113"/>
  <c r="N113"/>
  <c r="M113"/>
  <c r="Q112"/>
  <c r="P112"/>
  <c r="P110" s="1"/>
  <c r="O112"/>
  <c r="N112"/>
  <c r="M112"/>
  <c r="Q111"/>
  <c r="Q110" s="1"/>
  <c r="P111"/>
  <c r="O111"/>
  <c r="O110" s="1"/>
  <c r="N111"/>
  <c r="M111"/>
  <c r="M110" s="1"/>
  <c r="N110"/>
  <c r="Q109"/>
  <c r="P109"/>
  <c r="O109"/>
  <c r="O107" s="1"/>
  <c r="N109"/>
  <c r="M109"/>
  <c r="Q108"/>
  <c r="P108"/>
  <c r="P107" s="1"/>
  <c r="O108"/>
  <c r="N108"/>
  <c r="N107" s="1"/>
  <c r="M108"/>
  <c r="Q107"/>
  <c r="Q106" s="1"/>
  <c r="M107"/>
  <c r="Q105"/>
  <c r="P105"/>
  <c r="O105"/>
  <c r="N105"/>
  <c r="M105"/>
  <c r="Q104"/>
  <c r="P104"/>
  <c r="P103" s="1"/>
  <c r="P102" s="1"/>
  <c r="O104"/>
  <c r="O103" s="1"/>
  <c r="O102" s="1"/>
  <c r="N104"/>
  <c r="N103" s="1"/>
  <c r="N102" s="1"/>
  <c r="M104"/>
  <c r="Q103"/>
  <c r="Q102" s="1"/>
  <c r="M103"/>
  <c r="M102" s="1"/>
  <c r="Q101"/>
  <c r="P101"/>
  <c r="O101"/>
  <c r="N101"/>
  <c r="M101"/>
  <c r="Q100"/>
  <c r="P100"/>
  <c r="O100"/>
  <c r="N100"/>
  <c r="M100"/>
  <c r="Q99"/>
  <c r="Q97" s="1"/>
  <c r="P99"/>
  <c r="O99"/>
  <c r="N99"/>
  <c r="M99"/>
  <c r="Q98"/>
  <c r="P98"/>
  <c r="P97" s="1"/>
  <c r="O98"/>
  <c r="N98"/>
  <c r="N97" s="1"/>
  <c r="M98"/>
  <c r="M97" s="1"/>
  <c r="O97"/>
  <c r="Q96"/>
  <c r="P96"/>
  <c r="P94" s="1"/>
  <c r="O96"/>
  <c r="N96"/>
  <c r="M96"/>
  <c r="Q95"/>
  <c r="Q94" s="1"/>
  <c r="P95"/>
  <c r="O95"/>
  <c r="O94" s="1"/>
  <c r="N95"/>
  <c r="M95"/>
  <c r="M94" s="1"/>
  <c r="N94"/>
  <c r="Q93"/>
  <c r="P93"/>
  <c r="O93"/>
  <c r="N93"/>
  <c r="M93"/>
  <c r="Q92"/>
  <c r="P92"/>
  <c r="O92"/>
  <c r="N92"/>
  <c r="M92"/>
  <c r="Q91"/>
  <c r="Q90" s="1"/>
  <c r="P91"/>
  <c r="P90" s="1"/>
  <c r="O91"/>
  <c r="O90" s="1"/>
  <c r="N91"/>
  <c r="M91"/>
  <c r="M90" s="1"/>
  <c r="N90"/>
  <c r="Q89"/>
  <c r="P89"/>
  <c r="O89"/>
  <c r="N89"/>
  <c r="M89"/>
  <c r="Q88"/>
  <c r="P88"/>
  <c r="P86" s="1"/>
  <c r="P85" s="1"/>
  <c r="O88"/>
  <c r="N88"/>
  <c r="M88"/>
  <c r="Q87"/>
  <c r="Q86" s="1"/>
  <c r="Q85" s="1"/>
  <c r="P87"/>
  <c r="O87"/>
  <c r="O86" s="1"/>
  <c r="O85" s="1"/>
  <c r="N87"/>
  <c r="M87"/>
  <c r="M86" s="1"/>
  <c r="M85" s="1"/>
  <c r="N86"/>
  <c r="N85" s="1"/>
  <c r="Q84"/>
  <c r="P84"/>
  <c r="O84"/>
  <c r="N84"/>
  <c r="M84"/>
  <c r="Q83"/>
  <c r="Q82" s="1"/>
  <c r="P83"/>
  <c r="P82" s="1"/>
  <c r="O83"/>
  <c r="O82" s="1"/>
  <c r="N83"/>
  <c r="M83"/>
  <c r="M82" s="1"/>
  <c r="N82"/>
  <c r="Q81"/>
  <c r="P81"/>
  <c r="O81"/>
  <c r="N81"/>
  <c r="M81"/>
  <c r="Q80"/>
  <c r="P80"/>
  <c r="P78" s="1"/>
  <c r="O80"/>
  <c r="N80"/>
  <c r="M80"/>
  <c r="Q79"/>
  <c r="Q78" s="1"/>
  <c r="P79"/>
  <c r="O79"/>
  <c r="O78" s="1"/>
  <c r="N79"/>
  <c r="M79"/>
  <c r="M78" s="1"/>
  <c r="N78"/>
  <c r="Q77"/>
  <c r="P77"/>
  <c r="O77"/>
  <c r="N77"/>
  <c r="M77"/>
  <c r="Q76"/>
  <c r="P76"/>
  <c r="P74" s="1"/>
  <c r="P73" s="1"/>
  <c r="O76"/>
  <c r="N76"/>
  <c r="M76"/>
  <c r="Q75"/>
  <c r="Q74" s="1"/>
  <c r="Q73" s="1"/>
  <c r="Q72" s="1"/>
  <c r="P75"/>
  <c r="O75"/>
  <c r="O74" s="1"/>
  <c r="O73" s="1"/>
  <c r="N75"/>
  <c r="M75"/>
  <c r="M74" s="1"/>
  <c r="M73" s="1"/>
  <c r="N74"/>
  <c r="N73" s="1"/>
  <c r="Q71"/>
  <c r="P71"/>
  <c r="O71"/>
  <c r="N71"/>
  <c r="M71"/>
  <c r="Q70"/>
  <c r="P70"/>
  <c r="O70"/>
  <c r="N70"/>
  <c r="M70"/>
  <c r="Q69"/>
  <c r="P69"/>
  <c r="O69"/>
  <c r="N69"/>
  <c r="M69"/>
  <c r="Q68"/>
  <c r="P68"/>
  <c r="O68"/>
  <c r="N68"/>
  <c r="M68"/>
  <c r="Q67"/>
  <c r="P67"/>
  <c r="O67"/>
  <c r="N67"/>
  <c r="M67"/>
  <c r="Q66"/>
  <c r="P66"/>
  <c r="O66"/>
  <c r="N66"/>
  <c r="M66"/>
  <c r="Q65"/>
  <c r="P65"/>
  <c r="O65"/>
  <c r="N65"/>
  <c r="M65"/>
  <c r="Q64"/>
  <c r="P64"/>
  <c r="P62" s="1"/>
  <c r="O64"/>
  <c r="N64"/>
  <c r="M64"/>
  <c r="Q63"/>
  <c r="Q62" s="1"/>
  <c r="P63"/>
  <c r="O63"/>
  <c r="O62" s="1"/>
  <c r="N63"/>
  <c r="M63"/>
  <c r="M62" s="1"/>
  <c r="N62"/>
  <c r="Q61"/>
  <c r="P61"/>
  <c r="O61"/>
  <c r="N61"/>
  <c r="M61"/>
  <c r="Q60"/>
  <c r="P60"/>
  <c r="O60"/>
  <c r="N60"/>
  <c r="M60"/>
  <c r="Q59"/>
  <c r="P59"/>
  <c r="O59"/>
  <c r="N59"/>
  <c r="M59"/>
  <c r="Q58"/>
  <c r="P58"/>
  <c r="O58"/>
  <c r="N58"/>
  <c r="M58"/>
  <c r="Q57"/>
  <c r="P57"/>
  <c r="O57"/>
  <c r="N57"/>
  <c r="M57"/>
  <c r="Q56"/>
  <c r="P56"/>
  <c r="O56"/>
  <c r="N56"/>
  <c r="M56"/>
  <c r="Q55"/>
  <c r="Q51" s="1"/>
  <c r="P55"/>
  <c r="O55"/>
  <c r="N55"/>
  <c r="M55"/>
  <c r="Q54"/>
  <c r="P54"/>
  <c r="O54"/>
  <c r="N54"/>
  <c r="M54"/>
  <c r="Q53"/>
  <c r="P53"/>
  <c r="O53"/>
  <c r="O51" s="1"/>
  <c r="N53"/>
  <c r="M53"/>
  <c r="Q52"/>
  <c r="P52"/>
  <c r="P51" s="1"/>
  <c r="O52"/>
  <c r="N52"/>
  <c r="N51" s="1"/>
  <c r="M52"/>
  <c r="M51"/>
  <c r="Q50"/>
  <c r="P50"/>
  <c r="O50"/>
  <c r="N50"/>
  <c r="M50"/>
  <c r="Q49"/>
  <c r="P49"/>
  <c r="O49"/>
  <c r="N49"/>
  <c r="M49"/>
  <c r="Q48"/>
  <c r="P48"/>
  <c r="O48"/>
  <c r="N48"/>
  <c r="M48"/>
  <c r="Q47"/>
  <c r="P47"/>
  <c r="O47"/>
  <c r="N47"/>
  <c r="M47"/>
  <c r="Q46"/>
  <c r="P46"/>
  <c r="O46"/>
  <c r="N46"/>
  <c r="M46"/>
  <c r="Q45"/>
  <c r="P45"/>
  <c r="O45"/>
  <c r="N45"/>
  <c r="M45"/>
  <c r="Q44"/>
  <c r="P44"/>
  <c r="O44"/>
  <c r="N44"/>
  <c r="M44"/>
  <c r="Q43"/>
  <c r="Q41" s="1"/>
  <c r="Q40" s="1"/>
  <c r="P43"/>
  <c r="O43"/>
  <c r="N43"/>
  <c r="M43"/>
  <c r="M41" s="1"/>
  <c r="M40" s="1"/>
  <c r="Q42"/>
  <c r="P42"/>
  <c r="P41" s="1"/>
  <c r="P40" s="1"/>
  <c r="O42"/>
  <c r="N42"/>
  <c r="N41" s="1"/>
  <c r="N40" s="1"/>
  <c r="M42"/>
  <c r="O41"/>
  <c r="O40" s="1"/>
  <c r="Q39"/>
  <c r="Q37" s="1"/>
  <c r="P39"/>
  <c r="O39"/>
  <c r="N39"/>
  <c r="M39"/>
  <c r="M37" s="1"/>
  <c r="Q38"/>
  <c r="P38"/>
  <c r="P37" s="1"/>
  <c r="O38"/>
  <c r="N38"/>
  <c r="N37" s="1"/>
  <c r="M38"/>
  <c r="O37"/>
  <c r="Q36"/>
  <c r="P36"/>
  <c r="O36"/>
  <c r="N36"/>
  <c r="M36"/>
  <c r="Q35"/>
  <c r="Q33" s="1"/>
  <c r="P35"/>
  <c r="O35"/>
  <c r="N35"/>
  <c r="M35"/>
  <c r="Q34"/>
  <c r="P34"/>
  <c r="P33" s="1"/>
  <c r="O34"/>
  <c r="N34"/>
  <c r="N33" s="1"/>
  <c r="M34"/>
  <c r="M33" s="1"/>
  <c r="O33"/>
  <c r="Q32"/>
  <c r="P32"/>
  <c r="O32"/>
  <c r="N32"/>
  <c r="M32"/>
  <c r="Q31"/>
  <c r="P31"/>
  <c r="O31"/>
  <c r="N31"/>
  <c r="M31"/>
  <c r="M29" s="1"/>
  <c r="M27" s="1"/>
  <c r="Q30"/>
  <c r="Q29" s="1"/>
  <c r="Q27" s="1"/>
  <c r="P30"/>
  <c r="P29" s="1"/>
  <c r="O30"/>
  <c r="N30"/>
  <c r="N29" s="1"/>
  <c r="M30"/>
  <c r="O29"/>
  <c r="O27" s="1"/>
  <c r="Q28"/>
  <c r="P28"/>
  <c r="P27" s="1"/>
  <c r="O28"/>
  <c r="N28"/>
  <c r="M28"/>
  <c r="Q26"/>
  <c r="P26"/>
  <c r="O26"/>
  <c r="N26"/>
  <c r="M26"/>
  <c r="Q25"/>
  <c r="Q24" s="1"/>
  <c r="P25"/>
  <c r="O25"/>
  <c r="N25"/>
  <c r="M25"/>
  <c r="Q23"/>
  <c r="Q22" s="1"/>
  <c r="P23"/>
  <c r="O23"/>
  <c r="O22" s="1"/>
  <c r="N23"/>
  <c r="M23"/>
  <c r="M22" s="1"/>
  <c r="P22"/>
  <c r="N22"/>
  <c r="Q21"/>
  <c r="P21"/>
  <c r="O21"/>
  <c r="N21"/>
  <c r="M21"/>
  <c r="Q20"/>
  <c r="P20"/>
  <c r="O20"/>
  <c r="N20"/>
  <c r="M20"/>
  <c r="Q19"/>
  <c r="Q18" s="1"/>
  <c r="P19"/>
  <c r="P18" s="1"/>
  <c r="O19"/>
  <c r="O18" s="1"/>
  <c r="N19"/>
  <c r="M19"/>
  <c r="M18" s="1"/>
  <c r="N18"/>
  <c r="Q17"/>
  <c r="P17"/>
  <c r="O17"/>
  <c r="N17"/>
  <c r="M17"/>
  <c r="Q16"/>
  <c r="P16"/>
  <c r="O16"/>
  <c r="N16"/>
  <c r="M16"/>
  <c r="Q15"/>
  <c r="P15"/>
  <c r="O15"/>
  <c r="N15"/>
  <c r="M15"/>
  <c r="Q14"/>
  <c r="P14"/>
  <c r="O14"/>
  <c r="N14"/>
  <c r="M14"/>
  <c r="Q13"/>
  <c r="Q12" s="1"/>
  <c r="P13"/>
  <c r="O13"/>
  <c r="O12" s="1"/>
  <c r="N13"/>
  <c r="N12" s="1"/>
  <c r="N11" s="1"/>
  <c r="M13"/>
  <c r="M12" s="1"/>
  <c r="P12"/>
  <c r="P11" s="1"/>
  <c r="M10"/>
  <c r="Q226" i="2"/>
  <c r="P226"/>
  <c r="O226"/>
  <c r="N226"/>
  <c r="M226"/>
  <c r="Q225"/>
  <c r="P225"/>
  <c r="O225"/>
  <c r="N225"/>
  <c r="M225"/>
  <c r="M223" s="1"/>
  <c r="Q224"/>
  <c r="Q223" s="1"/>
  <c r="P224"/>
  <c r="P223" s="1"/>
  <c r="O224"/>
  <c r="N224"/>
  <c r="N223" s="1"/>
  <c r="M224"/>
  <c r="O223"/>
  <c r="Q222"/>
  <c r="P222"/>
  <c r="O222"/>
  <c r="N222"/>
  <c r="M222"/>
  <c r="Q221"/>
  <c r="P221"/>
  <c r="O221"/>
  <c r="N221"/>
  <c r="M221"/>
  <c r="Q220"/>
  <c r="P220"/>
  <c r="O220"/>
  <c r="N220"/>
  <c r="N218" s="1"/>
  <c r="M220"/>
  <c r="Q219"/>
  <c r="Q218" s="1"/>
  <c r="Q213" s="1"/>
  <c r="P219"/>
  <c r="O219"/>
  <c r="O218" s="1"/>
  <c r="N219"/>
  <c r="M219"/>
  <c r="M218" s="1"/>
  <c r="P218"/>
  <c r="Q217"/>
  <c r="P217"/>
  <c r="O217"/>
  <c r="N217"/>
  <c r="M217"/>
  <c r="M213" s="1"/>
  <c r="Q216"/>
  <c r="P216"/>
  <c r="O216"/>
  <c r="N216"/>
  <c r="M216"/>
  <c r="Q215"/>
  <c r="P215"/>
  <c r="O215"/>
  <c r="O213" s="1"/>
  <c r="N215"/>
  <c r="M215"/>
  <c r="Q214"/>
  <c r="P214"/>
  <c r="P213" s="1"/>
  <c r="O214"/>
  <c r="N214"/>
  <c r="N213" s="1"/>
  <c r="M214"/>
  <c r="Q212"/>
  <c r="P212"/>
  <c r="O212"/>
  <c r="N212"/>
  <c r="N208" s="1"/>
  <c r="M212"/>
  <c r="Q211"/>
  <c r="P211"/>
  <c r="O211"/>
  <c r="N211"/>
  <c r="M211"/>
  <c r="Q210"/>
  <c r="P210"/>
  <c r="P208" s="1"/>
  <c r="O210"/>
  <c r="N210"/>
  <c r="M210"/>
  <c r="Q209"/>
  <c r="Q208" s="1"/>
  <c r="P209"/>
  <c r="O209"/>
  <c r="O208" s="1"/>
  <c r="N209"/>
  <c r="M209"/>
  <c r="M208" s="1"/>
  <c r="Q207"/>
  <c r="P207"/>
  <c r="O207"/>
  <c r="N207"/>
  <c r="M207"/>
  <c r="Q206"/>
  <c r="P206"/>
  <c r="P204" s="1"/>
  <c r="P202" s="1"/>
  <c r="O206"/>
  <c r="N206"/>
  <c r="M206"/>
  <c r="Q205"/>
  <c r="Q204" s="1"/>
  <c r="P205"/>
  <c r="O205"/>
  <c r="O204" s="1"/>
  <c r="N205"/>
  <c r="M205"/>
  <c r="M204" s="1"/>
  <c r="N204"/>
  <c r="N202" s="1"/>
  <c r="Q203"/>
  <c r="P203"/>
  <c r="O203"/>
  <c r="O202" s="1"/>
  <c r="N203"/>
  <c r="M203"/>
  <c r="M202" s="1"/>
  <c r="Q201"/>
  <c r="P201"/>
  <c r="O201"/>
  <c r="N201"/>
  <c r="M201"/>
  <c r="Q200"/>
  <c r="P200"/>
  <c r="O200"/>
  <c r="N200"/>
  <c r="M200"/>
  <c r="Q199"/>
  <c r="P199"/>
  <c r="O199"/>
  <c r="O197" s="1"/>
  <c r="N199"/>
  <c r="M199"/>
  <c r="Q198"/>
  <c r="P198"/>
  <c r="P197" s="1"/>
  <c r="O198"/>
  <c r="N198"/>
  <c r="N197" s="1"/>
  <c r="M198"/>
  <c r="Q197"/>
  <c r="M197"/>
  <c r="Q196"/>
  <c r="P196"/>
  <c r="O196"/>
  <c r="N196"/>
  <c r="M196"/>
  <c r="Q195"/>
  <c r="P195"/>
  <c r="O195"/>
  <c r="N195"/>
  <c r="M195"/>
  <c r="Q194"/>
  <c r="P194"/>
  <c r="P190" s="1"/>
  <c r="P189" s="1"/>
  <c r="O194"/>
  <c r="N194"/>
  <c r="M194"/>
  <c r="Q193"/>
  <c r="P193"/>
  <c r="O193"/>
  <c r="N193"/>
  <c r="M193"/>
  <c r="Q192"/>
  <c r="P192"/>
  <c r="O192"/>
  <c r="N192"/>
  <c r="N190" s="1"/>
  <c r="N189" s="1"/>
  <c r="M192"/>
  <c r="Q191"/>
  <c r="Q190" s="1"/>
  <c r="P191"/>
  <c r="O191"/>
  <c r="O190" s="1"/>
  <c r="N191"/>
  <c r="M191"/>
  <c r="M190" s="1"/>
  <c r="Q188"/>
  <c r="P188"/>
  <c r="O188"/>
  <c r="N188"/>
  <c r="M188"/>
  <c r="Q187"/>
  <c r="P187"/>
  <c r="O187"/>
  <c r="N187"/>
  <c r="M187"/>
  <c r="Q186"/>
  <c r="P186"/>
  <c r="O186"/>
  <c r="N186"/>
  <c r="M186"/>
  <c r="Q185"/>
  <c r="P185"/>
  <c r="O185"/>
  <c r="N185"/>
  <c r="M185"/>
  <c r="Q184"/>
  <c r="P184"/>
  <c r="O184"/>
  <c r="N184"/>
  <c r="M184"/>
  <c r="Q183"/>
  <c r="P183"/>
  <c r="O183"/>
  <c r="O179" s="1"/>
  <c r="N183"/>
  <c r="M183"/>
  <c r="Q182"/>
  <c r="P182"/>
  <c r="O182"/>
  <c r="N182"/>
  <c r="M182"/>
  <c r="Q181"/>
  <c r="P181"/>
  <c r="O181"/>
  <c r="N181"/>
  <c r="M181"/>
  <c r="M179" s="1"/>
  <c r="Q180"/>
  <c r="Q179" s="1"/>
  <c r="P180"/>
  <c r="P179" s="1"/>
  <c r="O180"/>
  <c r="N180"/>
  <c r="N179" s="1"/>
  <c r="M180"/>
  <c r="Q178"/>
  <c r="P178"/>
  <c r="O178"/>
  <c r="N178"/>
  <c r="M178"/>
  <c r="Q177"/>
  <c r="P177"/>
  <c r="O177"/>
  <c r="N177"/>
  <c r="M177"/>
  <c r="Q176"/>
  <c r="P176"/>
  <c r="O176"/>
  <c r="N176"/>
  <c r="M176"/>
  <c r="Q175"/>
  <c r="P175"/>
  <c r="O175"/>
  <c r="N175"/>
  <c r="M175"/>
  <c r="Q174"/>
  <c r="P174"/>
  <c r="O174"/>
  <c r="N174"/>
  <c r="M174"/>
  <c r="Q173"/>
  <c r="P173"/>
  <c r="O173"/>
  <c r="N173"/>
  <c r="M173"/>
  <c r="Q172"/>
  <c r="P172"/>
  <c r="O172"/>
  <c r="N172"/>
  <c r="N168" s="1"/>
  <c r="M172"/>
  <c r="Q171"/>
  <c r="P171"/>
  <c r="O171"/>
  <c r="N171"/>
  <c r="M171"/>
  <c r="Q170"/>
  <c r="P170"/>
  <c r="O170"/>
  <c r="N170"/>
  <c r="M170"/>
  <c r="Q169"/>
  <c r="Q168" s="1"/>
  <c r="P169"/>
  <c r="P168" s="1"/>
  <c r="O169"/>
  <c r="O168" s="1"/>
  <c r="N169"/>
  <c r="M169"/>
  <c r="M168" s="1"/>
  <c r="Q167"/>
  <c r="P167"/>
  <c r="O167"/>
  <c r="N167"/>
  <c r="M167"/>
  <c r="Q166"/>
  <c r="P166"/>
  <c r="O166"/>
  <c r="N166"/>
  <c r="M166"/>
  <c r="Q165"/>
  <c r="P165"/>
  <c r="O165"/>
  <c r="N165"/>
  <c r="M165"/>
  <c r="Q164"/>
  <c r="P164"/>
  <c r="O164"/>
  <c r="N164"/>
  <c r="M164"/>
  <c r="Q163"/>
  <c r="P163"/>
  <c r="O163"/>
  <c r="N163"/>
  <c r="M163"/>
  <c r="Q162"/>
  <c r="P162"/>
  <c r="O162"/>
  <c r="N162"/>
  <c r="M162"/>
  <c r="Q161"/>
  <c r="P161"/>
  <c r="O161"/>
  <c r="N161"/>
  <c r="M161"/>
  <c r="M157" s="1"/>
  <c r="M156" s="1"/>
  <c r="Q160"/>
  <c r="P160"/>
  <c r="O160"/>
  <c r="N160"/>
  <c r="M160"/>
  <c r="Q159"/>
  <c r="P159"/>
  <c r="O159"/>
  <c r="N159"/>
  <c r="M159"/>
  <c r="Q158"/>
  <c r="P158"/>
  <c r="P157" s="1"/>
  <c r="P156" s="1"/>
  <c r="O158"/>
  <c r="O157" s="1"/>
  <c r="O156" s="1"/>
  <c r="N158"/>
  <c r="N157" s="1"/>
  <c r="N156" s="1"/>
  <c r="M158"/>
  <c r="Q157"/>
  <c r="Q156" s="1"/>
  <c r="Q155"/>
  <c r="P155"/>
  <c r="O155"/>
  <c r="O153" s="1"/>
  <c r="N155"/>
  <c r="M155"/>
  <c r="Q154"/>
  <c r="P154"/>
  <c r="P153" s="1"/>
  <c r="O154"/>
  <c r="N154"/>
  <c r="N153" s="1"/>
  <c r="M154"/>
  <c r="Q153"/>
  <c r="M153"/>
  <c r="Q152"/>
  <c r="P152"/>
  <c r="O152"/>
  <c r="N152"/>
  <c r="M152"/>
  <c r="Q151"/>
  <c r="P151"/>
  <c r="O151"/>
  <c r="N151"/>
  <c r="M151"/>
  <c r="Q150"/>
  <c r="P150"/>
  <c r="P149" s="1"/>
  <c r="O150"/>
  <c r="O149" s="1"/>
  <c r="N150"/>
  <c r="N149" s="1"/>
  <c r="M150"/>
  <c r="Q149"/>
  <c r="M149"/>
  <c r="Q148"/>
  <c r="P148"/>
  <c r="O148"/>
  <c r="N148"/>
  <c r="M148"/>
  <c r="Q147"/>
  <c r="P147"/>
  <c r="O147"/>
  <c r="O145" s="1"/>
  <c r="N147"/>
  <c r="M147"/>
  <c r="Q146"/>
  <c r="P146"/>
  <c r="P145" s="1"/>
  <c r="O146"/>
  <c r="N146"/>
  <c r="N145" s="1"/>
  <c r="M146"/>
  <c r="Q145"/>
  <c r="M145"/>
  <c r="Q144"/>
  <c r="P144"/>
  <c r="O144"/>
  <c r="N144"/>
  <c r="M144"/>
  <c r="Q143"/>
  <c r="P143"/>
  <c r="O143"/>
  <c r="N143"/>
  <c r="M143"/>
  <c r="Q142"/>
  <c r="P142"/>
  <c r="P140" s="1"/>
  <c r="O142"/>
  <c r="N142"/>
  <c r="M142"/>
  <c r="Q141"/>
  <c r="Q140" s="1"/>
  <c r="Q139" s="1"/>
  <c r="P141"/>
  <c r="O141"/>
  <c r="O140" s="1"/>
  <c r="O139" s="1"/>
  <c r="N141"/>
  <c r="M141"/>
  <c r="M140" s="1"/>
  <c r="M139" s="1"/>
  <c r="N140"/>
  <c r="Q138"/>
  <c r="P138"/>
  <c r="O138"/>
  <c r="N138"/>
  <c r="M138"/>
  <c r="Q137"/>
  <c r="P137"/>
  <c r="O137"/>
  <c r="N137"/>
  <c r="M137"/>
  <c r="Q135"/>
  <c r="P135"/>
  <c r="O135"/>
  <c r="N135"/>
  <c r="M135"/>
  <c r="Q134"/>
  <c r="P134"/>
  <c r="O134"/>
  <c r="N134"/>
  <c r="M134"/>
  <c r="Q133"/>
  <c r="P133"/>
  <c r="O133"/>
  <c r="N133"/>
  <c r="M133"/>
  <c r="M131" s="1"/>
  <c r="Q132"/>
  <c r="Q131" s="1"/>
  <c r="P132"/>
  <c r="P131" s="1"/>
  <c r="O132"/>
  <c r="N132"/>
  <c r="N131" s="1"/>
  <c r="M132"/>
  <c r="O131"/>
  <c r="Q130"/>
  <c r="P130"/>
  <c r="O130"/>
  <c r="N130"/>
  <c r="M130"/>
  <c r="Q129"/>
  <c r="Q128" s="1"/>
  <c r="P129"/>
  <c r="P128" s="1"/>
  <c r="O129"/>
  <c r="O128" s="1"/>
  <c r="N129"/>
  <c r="M129"/>
  <c r="M128" s="1"/>
  <c r="N128"/>
  <c r="Q127"/>
  <c r="P127"/>
  <c r="O127"/>
  <c r="N127"/>
  <c r="M127"/>
  <c r="Q126"/>
  <c r="P126"/>
  <c r="O126"/>
  <c r="N126"/>
  <c r="M126"/>
  <c r="Q125"/>
  <c r="P125"/>
  <c r="O125"/>
  <c r="N125"/>
  <c r="M125"/>
  <c r="Q124"/>
  <c r="P124"/>
  <c r="O124"/>
  <c r="N124"/>
  <c r="N121" s="1"/>
  <c r="M124"/>
  <c r="Q123"/>
  <c r="P123"/>
  <c r="O123"/>
  <c r="O121" s="1"/>
  <c r="N123"/>
  <c r="M123"/>
  <c r="Q122"/>
  <c r="P122"/>
  <c r="P121" s="1"/>
  <c r="O122"/>
  <c r="N122"/>
  <c r="M122"/>
  <c r="Q121"/>
  <c r="M121"/>
  <c r="Q120"/>
  <c r="P120"/>
  <c r="O120"/>
  <c r="N120"/>
  <c r="M120"/>
  <c r="Q119"/>
  <c r="P119"/>
  <c r="O119"/>
  <c r="O116" s="1"/>
  <c r="N119"/>
  <c r="M119"/>
  <c r="Q118"/>
  <c r="P118"/>
  <c r="P116" s="1"/>
  <c r="O118"/>
  <c r="N118"/>
  <c r="M118"/>
  <c r="Q117"/>
  <c r="Q116" s="1"/>
  <c r="P117"/>
  <c r="O117"/>
  <c r="N117"/>
  <c r="M117"/>
  <c r="M116" s="1"/>
  <c r="M115" s="1"/>
  <c r="N116"/>
  <c r="Q114"/>
  <c r="P114"/>
  <c r="O114"/>
  <c r="N114"/>
  <c r="M114"/>
  <c r="Q113"/>
  <c r="Q112" s="1"/>
  <c r="P113"/>
  <c r="P112" s="1"/>
  <c r="O113"/>
  <c r="O112" s="1"/>
  <c r="N113"/>
  <c r="M113"/>
  <c r="M112" s="1"/>
  <c r="N112"/>
  <c r="Q111"/>
  <c r="P111"/>
  <c r="O111"/>
  <c r="N111"/>
  <c r="M111"/>
  <c r="Q110"/>
  <c r="P110"/>
  <c r="P108" s="1"/>
  <c r="O110"/>
  <c r="N110"/>
  <c r="M110"/>
  <c r="Q109"/>
  <c r="Q108" s="1"/>
  <c r="P109"/>
  <c r="O109"/>
  <c r="N109"/>
  <c r="M109"/>
  <c r="M108" s="1"/>
  <c r="O108"/>
  <c r="N108"/>
  <c r="Q107"/>
  <c r="P107"/>
  <c r="O107"/>
  <c r="N107"/>
  <c r="M107"/>
  <c r="Q106"/>
  <c r="P106"/>
  <c r="O106"/>
  <c r="N106"/>
  <c r="M106"/>
  <c r="Q105"/>
  <c r="P105"/>
  <c r="O105"/>
  <c r="N105"/>
  <c r="M105"/>
  <c r="Q104"/>
  <c r="P104"/>
  <c r="O104"/>
  <c r="N104"/>
  <c r="M104"/>
  <c r="Q103"/>
  <c r="P103"/>
  <c r="O103"/>
  <c r="O100" s="1"/>
  <c r="N103"/>
  <c r="M103"/>
  <c r="Q102"/>
  <c r="P102"/>
  <c r="P100" s="1"/>
  <c r="O102"/>
  <c r="N102"/>
  <c r="M102"/>
  <c r="Q101"/>
  <c r="Q100" s="1"/>
  <c r="P101"/>
  <c r="O101"/>
  <c r="N101"/>
  <c r="M101"/>
  <c r="M100" s="1"/>
  <c r="N100"/>
  <c r="Q99"/>
  <c r="P99"/>
  <c r="O99"/>
  <c r="N99"/>
  <c r="M99"/>
  <c r="Q98"/>
  <c r="P98"/>
  <c r="O98"/>
  <c r="N98"/>
  <c r="M98"/>
  <c r="Q97"/>
  <c r="P97"/>
  <c r="O97"/>
  <c r="N97"/>
  <c r="M97"/>
  <c r="Q96"/>
  <c r="P96"/>
  <c r="O96"/>
  <c r="N96"/>
  <c r="M96"/>
  <c r="Q95"/>
  <c r="P95"/>
  <c r="O95"/>
  <c r="N95"/>
  <c r="M95"/>
  <c r="Q94"/>
  <c r="P94"/>
  <c r="O94"/>
  <c r="N94"/>
  <c r="M94"/>
  <c r="Q93"/>
  <c r="Q89" s="1"/>
  <c r="P93"/>
  <c r="O93"/>
  <c r="N93"/>
  <c r="M93"/>
  <c r="Q92"/>
  <c r="P92"/>
  <c r="O92"/>
  <c r="N92"/>
  <c r="N89" s="1"/>
  <c r="M92"/>
  <c r="Q91"/>
  <c r="P91"/>
  <c r="O91"/>
  <c r="O89" s="1"/>
  <c r="N91"/>
  <c r="M91"/>
  <c r="Q90"/>
  <c r="P90"/>
  <c r="P89" s="1"/>
  <c r="O90"/>
  <c r="N90"/>
  <c r="M90"/>
  <c r="M89"/>
  <c r="Q88"/>
  <c r="P88"/>
  <c r="O88"/>
  <c r="N88"/>
  <c r="M88"/>
  <c r="Q87"/>
  <c r="P87"/>
  <c r="O87"/>
  <c r="N87"/>
  <c r="M87"/>
  <c r="Q86"/>
  <c r="P86"/>
  <c r="O86"/>
  <c r="N86"/>
  <c r="M86"/>
  <c r="Q85"/>
  <c r="P85"/>
  <c r="O85"/>
  <c r="N85"/>
  <c r="M85"/>
  <c r="Q84"/>
  <c r="P84"/>
  <c r="O84"/>
  <c r="N84"/>
  <c r="N80" s="1"/>
  <c r="M84"/>
  <c r="Q83"/>
  <c r="P83"/>
  <c r="O83"/>
  <c r="N83"/>
  <c r="M83"/>
  <c r="Q82"/>
  <c r="P82"/>
  <c r="P80" s="1"/>
  <c r="O82"/>
  <c r="N82"/>
  <c r="M82"/>
  <c r="Q81"/>
  <c r="Q80" s="1"/>
  <c r="P81"/>
  <c r="O81"/>
  <c r="O80" s="1"/>
  <c r="N81"/>
  <c r="M81"/>
  <c r="M80" s="1"/>
  <c r="Q79"/>
  <c r="P79"/>
  <c r="O79"/>
  <c r="N79"/>
  <c r="M79"/>
  <c r="Q78"/>
  <c r="P78"/>
  <c r="O78"/>
  <c r="N78"/>
  <c r="M78"/>
  <c r="Q77"/>
  <c r="P77"/>
  <c r="O77"/>
  <c r="N77"/>
  <c r="M77"/>
  <c r="Q76"/>
  <c r="P76"/>
  <c r="O76"/>
  <c r="N76"/>
  <c r="N74" s="1"/>
  <c r="M76"/>
  <c r="Q75"/>
  <c r="Q74" s="1"/>
  <c r="P75"/>
  <c r="O75"/>
  <c r="O74" s="1"/>
  <c r="N75"/>
  <c r="M75"/>
  <c r="M74" s="1"/>
  <c r="P74"/>
  <c r="Q73"/>
  <c r="P73"/>
  <c r="O73"/>
  <c r="N73"/>
  <c r="M73"/>
  <c r="Q72"/>
  <c r="P72"/>
  <c r="O72"/>
  <c r="N72"/>
  <c r="M72"/>
  <c r="Q71"/>
  <c r="P71"/>
  <c r="O71"/>
  <c r="O67" s="1"/>
  <c r="N71"/>
  <c r="M71"/>
  <c r="Q70"/>
  <c r="P70"/>
  <c r="O70"/>
  <c r="N70"/>
  <c r="M70"/>
  <c r="Q69"/>
  <c r="Q67" s="1"/>
  <c r="P69"/>
  <c r="O69"/>
  <c r="N69"/>
  <c r="M69"/>
  <c r="M67" s="1"/>
  <c r="M66" s="1"/>
  <c r="Q68"/>
  <c r="P68"/>
  <c r="P67" s="1"/>
  <c r="O68"/>
  <c r="N68"/>
  <c r="N67" s="1"/>
  <c r="M68"/>
  <c r="Q65"/>
  <c r="P65"/>
  <c r="O65"/>
  <c r="N65"/>
  <c r="M65"/>
  <c r="Q64"/>
  <c r="P64"/>
  <c r="O64"/>
  <c r="N64"/>
  <c r="M64"/>
  <c r="Q63"/>
  <c r="P63"/>
  <c r="O63"/>
  <c r="N63"/>
  <c r="M63"/>
  <c r="Q62"/>
  <c r="P62"/>
  <c r="O62"/>
  <c r="N62"/>
  <c r="M62"/>
  <c r="Q61"/>
  <c r="Q57" s="1"/>
  <c r="P61"/>
  <c r="O61"/>
  <c r="N61"/>
  <c r="M61"/>
  <c r="Q60"/>
  <c r="P60"/>
  <c r="O60"/>
  <c r="N60"/>
  <c r="M60"/>
  <c r="Q59"/>
  <c r="P59"/>
  <c r="O59"/>
  <c r="O57" s="1"/>
  <c r="N59"/>
  <c r="N57" s="1"/>
  <c r="M59"/>
  <c r="Q58"/>
  <c r="P58"/>
  <c r="P57" s="1"/>
  <c r="O58"/>
  <c r="N58"/>
  <c r="M58"/>
  <c r="M57"/>
  <c r="Q56"/>
  <c r="P56"/>
  <c r="O56"/>
  <c r="N56"/>
  <c r="M56"/>
  <c r="Q55"/>
  <c r="Q54" s="1"/>
  <c r="P55"/>
  <c r="O55"/>
  <c r="O54" s="1"/>
  <c r="N55"/>
  <c r="M55"/>
  <c r="M54" s="1"/>
  <c r="P54"/>
  <c r="N54"/>
  <c r="Q53"/>
  <c r="Q51" s="1"/>
  <c r="P53"/>
  <c r="O53"/>
  <c r="N53"/>
  <c r="M53"/>
  <c r="M51" s="1"/>
  <c r="Q52"/>
  <c r="P52"/>
  <c r="P51" s="1"/>
  <c r="O52"/>
  <c r="N52"/>
  <c r="N51" s="1"/>
  <c r="M52"/>
  <c r="O51"/>
  <c r="Q50"/>
  <c r="P50"/>
  <c r="O50"/>
  <c r="N50"/>
  <c r="M50"/>
  <c r="Q49"/>
  <c r="P49"/>
  <c r="O49"/>
  <c r="N49"/>
  <c r="M49"/>
  <c r="Q48"/>
  <c r="P48"/>
  <c r="O48"/>
  <c r="N48"/>
  <c r="M48"/>
  <c r="Q47"/>
  <c r="P47"/>
  <c r="O47"/>
  <c r="N47"/>
  <c r="M47"/>
  <c r="Q46"/>
  <c r="P46"/>
  <c r="O46"/>
  <c r="N46"/>
  <c r="M46"/>
  <c r="Q45"/>
  <c r="P45"/>
  <c r="O45"/>
  <c r="N45"/>
  <c r="M45"/>
  <c r="Q44"/>
  <c r="P44"/>
  <c r="O44"/>
  <c r="N44"/>
  <c r="N40" s="1"/>
  <c r="N39" s="1"/>
  <c r="M44"/>
  <c r="Q43"/>
  <c r="P43"/>
  <c r="O43"/>
  <c r="N43"/>
  <c r="M43"/>
  <c r="Q42"/>
  <c r="P42"/>
  <c r="P40" s="1"/>
  <c r="P39" s="1"/>
  <c r="O42"/>
  <c r="N42"/>
  <c r="M42"/>
  <c r="Q41"/>
  <c r="Q40" s="1"/>
  <c r="Q39" s="1"/>
  <c r="P41"/>
  <c r="O41"/>
  <c r="O40" s="1"/>
  <c r="O39" s="1"/>
  <c r="N41"/>
  <c r="M41"/>
  <c r="M40" s="1"/>
  <c r="M39" s="1"/>
  <c r="Q38"/>
  <c r="P38"/>
  <c r="P37" s="1"/>
  <c r="O38"/>
  <c r="N38"/>
  <c r="N37" s="1"/>
  <c r="M38"/>
  <c r="Q37"/>
  <c r="Q36" s="1"/>
  <c r="O37"/>
  <c r="M37"/>
  <c r="Q35"/>
  <c r="P35"/>
  <c r="O35"/>
  <c r="N35"/>
  <c r="M35"/>
  <c r="Q34"/>
  <c r="P34"/>
  <c r="O34"/>
  <c r="N34"/>
  <c r="M34"/>
  <c r="Q33"/>
  <c r="P33"/>
  <c r="O33"/>
  <c r="N33"/>
  <c r="M33"/>
  <c r="M30" s="1"/>
  <c r="Q32"/>
  <c r="P32"/>
  <c r="O32"/>
  <c r="N32"/>
  <c r="N30" s="1"/>
  <c r="M32"/>
  <c r="Q31"/>
  <c r="Q30" s="1"/>
  <c r="P31"/>
  <c r="O31"/>
  <c r="O30" s="1"/>
  <c r="N31"/>
  <c r="M31"/>
  <c r="P30"/>
  <c r="Q29"/>
  <c r="Q27" s="1"/>
  <c r="P29"/>
  <c r="O29"/>
  <c r="N29"/>
  <c r="M29"/>
  <c r="M27" s="1"/>
  <c r="Q28"/>
  <c r="P28"/>
  <c r="P27" s="1"/>
  <c r="O28"/>
  <c r="N28"/>
  <c r="N27" s="1"/>
  <c r="M28"/>
  <c r="O27"/>
  <c r="Q26"/>
  <c r="P26"/>
  <c r="P25" s="1"/>
  <c r="O26"/>
  <c r="N26"/>
  <c r="N25" s="1"/>
  <c r="M26"/>
  <c r="Q25"/>
  <c r="O25"/>
  <c r="M25"/>
  <c r="Q24"/>
  <c r="P24"/>
  <c r="O24"/>
  <c r="N24"/>
  <c r="M24"/>
  <c r="Q23"/>
  <c r="P23"/>
  <c r="O23"/>
  <c r="N23"/>
  <c r="M23"/>
  <c r="Q22"/>
  <c r="P22"/>
  <c r="O22"/>
  <c r="N22"/>
  <c r="M22"/>
  <c r="Q21"/>
  <c r="P21"/>
  <c r="O21"/>
  <c r="N21"/>
  <c r="M21"/>
  <c r="Q20"/>
  <c r="P20"/>
  <c r="O20"/>
  <c r="N20"/>
  <c r="N16" s="1"/>
  <c r="M20"/>
  <c r="Q19"/>
  <c r="P19"/>
  <c r="O19"/>
  <c r="N19"/>
  <c r="M19"/>
  <c r="Q18"/>
  <c r="P18"/>
  <c r="P16" s="1"/>
  <c r="O18"/>
  <c r="N18"/>
  <c r="M18"/>
  <c r="Q17"/>
  <c r="Q16" s="1"/>
  <c r="P17"/>
  <c r="O17"/>
  <c r="O16" s="1"/>
  <c r="N17"/>
  <c r="M17"/>
  <c r="M16" s="1"/>
  <c r="Q15"/>
  <c r="P15"/>
  <c r="O15"/>
  <c r="N15"/>
  <c r="M15"/>
  <c r="Q14"/>
  <c r="P14"/>
  <c r="P12" s="1"/>
  <c r="O14"/>
  <c r="N14"/>
  <c r="M14"/>
  <c r="Q13"/>
  <c r="Q12" s="1"/>
  <c r="Q11" s="1"/>
  <c r="P13"/>
  <c r="O13"/>
  <c r="O12" s="1"/>
  <c r="N13"/>
  <c r="M13"/>
  <c r="M12" s="1"/>
  <c r="N12"/>
  <c r="M10"/>
  <c r="O32" i="1"/>
  <c r="L35" i="11" s="1"/>
  <c r="N32" i="1"/>
  <c r="K39" i="6" s="1"/>
  <c r="M32" i="1"/>
  <c r="H35" i="11" s="1"/>
  <c r="L32" i="1"/>
  <c r="K32"/>
  <c r="O31"/>
  <c r="N38" i="6" s="1"/>
  <c r="L38" s="1"/>
  <c r="N31" i="1"/>
  <c r="K34" i="11" s="1"/>
  <c r="M31" i="1"/>
  <c r="H34" i="11" s="1"/>
  <c r="L31" i="1"/>
  <c r="K31"/>
  <c r="O30"/>
  <c r="L33" i="11" s="1"/>
  <c r="N30" i="1"/>
  <c r="K37" i="6" s="1"/>
  <c r="M30" i="1"/>
  <c r="H33" i="11" s="1"/>
  <c r="L30" i="1"/>
  <c r="K30"/>
  <c r="O29"/>
  <c r="N36" i="6" s="1"/>
  <c r="L36" s="1"/>
  <c r="N29" i="1"/>
  <c r="K36" i="6" s="1"/>
  <c r="M29" i="1"/>
  <c r="H32" i="11" s="1"/>
  <c r="L29" i="1"/>
  <c r="K29"/>
  <c r="O28"/>
  <c r="L31" i="11" s="1"/>
  <c r="N28" i="1"/>
  <c r="K31" i="11" s="1"/>
  <c r="M28" i="1"/>
  <c r="H31" i="11" s="1"/>
  <c r="L28" i="1"/>
  <c r="K28"/>
  <c r="O27"/>
  <c r="N34" i="6" s="1"/>
  <c r="L34" s="1"/>
  <c r="N27" i="1"/>
  <c r="K30" i="11" s="1"/>
  <c r="M27" i="1"/>
  <c r="H30" i="11" s="1"/>
  <c r="L27" i="1"/>
  <c r="K27"/>
  <c r="O26"/>
  <c r="N33" i="6" s="1"/>
  <c r="L33" s="1"/>
  <c r="N26" i="1"/>
  <c r="K33" i="6" s="1"/>
  <c r="M26" i="1"/>
  <c r="H29" i="11" s="1"/>
  <c r="L26" i="1"/>
  <c r="K26"/>
  <c r="O25"/>
  <c r="L28" i="11" s="1"/>
  <c r="N25" i="1"/>
  <c r="K28" i="11" s="1"/>
  <c r="M25" i="1"/>
  <c r="H28" i="11" s="1"/>
  <c r="L25" i="1"/>
  <c r="K25"/>
  <c r="K33" s="1"/>
  <c r="O24"/>
  <c r="L27" i="11" s="1"/>
  <c r="N24" i="1"/>
  <c r="N33" s="1"/>
  <c r="M24"/>
  <c r="H27" i="11" s="1"/>
  <c r="L24" i="1"/>
  <c r="L33" s="1"/>
  <c r="K24"/>
  <c r="K23"/>
  <c r="O19"/>
  <c r="J18" i="11" s="1"/>
  <c r="N19" i="1"/>
  <c r="I18" i="11" s="1"/>
  <c r="M19" i="1"/>
  <c r="H18" i="11" s="1"/>
  <c r="L19" i="1"/>
  <c r="K19"/>
  <c r="O18"/>
  <c r="J17" i="11" s="1"/>
  <c r="N18" i="1"/>
  <c r="I17" i="11" s="1"/>
  <c r="M18" i="1"/>
  <c r="H17" i="11" s="1"/>
  <c r="L18" i="1"/>
  <c r="K18"/>
  <c r="O17"/>
  <c r="N24" i="6" s="1"/>
  <c r="N17" i="1"/>
  <c r="I16" i="11" s="1"/>
  <c r="M17" i="1"/>
  <c r="H16" i="11" s="1"/>
  <c r="L17" i="1"/>
  <c r="K17"/>
  <c r="O16"/>
  <c r="J15" i="11" s="1"/>
  <c r="N16" i="1"/>
  <c r="I15" i="11" s="1"/>
  <c r="M16" i="1"/>
  <c r="H15" i="11" s="1"/>
  <c r="L16" i="1"/>
  <c r="K16"/>
  <c r="O15"/>
  <c r="N22" i="6" s="1"/>
  <c r="N15" i="1"/>
  <c r="I14" i="11" s="1"/>
  <c r="M15" i="1"/>
  <c r="H14" i="11" s="1"/>
  <c r="L15" i="1"/>
  <c r="K15"/>
  <c r="O14"/>
  <c r="N21" i="6" s="1"/>
  <c r="N14" i="1"/>
  <c r="K21" i="6" s="1"/>
  <c r="M14" i="1"/>
  <c r="H13" i="11" s="1"/>
  <c r="L14" i="1"/>
  <c r="K14"/>
  <c r="O13"/>
  <c r="N20" i="6" s="1"/>
  <c r="N13" i="1"/>
  <c r="I12" i="11" s="1"/>
  <c r="M13" i="1"/>
  <c r="H12" i="11" s="1"/>
  <c r="L13" i="1"/>
  <c r="K13"/>
  <c r="O12"/>
  <c r="N19" i="6" s="1"/>
  <c r="N12" i="1"/>
  <c r="K19" i="6" s="1"/>
  <c r="M12" i="1"/>
  <c r="H11" i="11" s="1"/>
  <c r="L12" i="1"/>
  <c r="K12"/>
  <c r="O11"/>
  <c r="J10" i="11" s="1"/>
  <c r="N11" i="1"/>
  <c r="I10" i="11" s="1"/>
  <c r="M11" i="1"/>
  <c r="H10" i="11" s="1"/>
  <c r="L11" i="1"/>
  <c r="L20" s="1"/>
  <c r="K11"/>
  <c r="K20" s="1"/>
  <c r="K10"/>
  <c r="L12" i="11" l="1"/>
  <c r="M12" s="1"/>
  <c r="J26"/>
  <c r="I37" i="6"/>
  <c r="I33" i="11" s="1"/>
  <c r="N69" i="4"/>
  <c r="O11" i="2"/>
  <c r="P36"/>
  <c r="P115"/>
  <c r="Q136"/>
  <c r="P24" i="3"/>
  <c r="P124" s="1"/>
  <c r="P106"/>
  <c r="M11" i="4"/>
  <c r="N28"/>
  <c r="N11" s="1"/>
  <c r="N244" s="1"/>
  <c r="Q11" i="5"/>
  <c r="Q107"/>
  <c r="M18" i="11"/>
  <c r="R26"/>
  <c r="O19" i="6"/>
  <c r="Q131" i="5"/>
  <c r="P66" i="2"/>
  <c r="N115"/>
  <c r="N66" s="1"/>
  <c r="P136"/>
  <c r="P139"/>
  <c r="Q11" i="3"/>
  <c r="Q124" s="1"/>
  <c r="O72"/>
  <c r="N105" i="4"/>
  <c r="O168"/>
  <c r="Q199"/>
  <c r="Q196" s="1"/>
  <c r="S27" i="11"/>
  <c r="L16"/>
  <c r="S35"/>
  <c r="L11"/>
  <c r="M11" s="1"/>
  <c r="L14"/>
  <c r="M14" s="1"/>
  <c r="L17"/>
  <c r="M17" s="1"/>
  <c r="M11" i="2"/>
  <c r="P11"/>
  <c r="N36"/>
  <c r="O136"/>
  <c r="N139"/>
  <c r="N136" s="1"/>
  <c r="N27" i="3"/>
  <c r="N24" s="1"/>
  <c r="N124" s="1"/>
  <c r="N106"/>
  <c r="P28" i="4"/>
  <c r="P11" s="1"/>
  <c r="P244" s="1"/>
  <c r="O11" i="5"/>
  <c r="Q78"/>
  <c r="M36" i="2"/>
  <c r="P124" i="5"/>
  <c r="P78" s="1"/>
  <c r="N11" i="2"/>
  <c r="O189"/>
  <c r="O11" i="3"/>
  <c r="O24"/>
  <c r="M72"/>
  <c r="P72"/>
  <c r="P87" i="4"/>
  <c r="O105"/>
  <c r="O87" s="1"/>
  <c r="O244" s="1"/>
  <c r="O49" i="5"/>
  <c r="N49"/>
  <c r="M131"/>
  <c r="S34" i="11"/>
  <c r="I39" i="6"/>
  <c r="I35" i="11" s="1"/>
  <c r="O33" i="6"/>
  <c r="I33"/>
  <c r="I29" i="11" s="1"/>
  <c r="H26"/>
  <c r="M124" i="5"/>
  <c r="Q115" i="2"/>
  <c r="Q66" s="1"/>
  <c r="O115"/>
  <c r="O66" s="1"/>
  <c r="M136"/>
  <c r="N72" i="3"/>
  <c r="O106"/>
  <c r="Q12" i="4"/>
  <c r="P196"/>
  <c r="M11" i="5"/>
  <c r="P11"/>
  <c r="Q52"/>
  <c r="Q49" s="1"/>
  <c r="O78"/>
  <c r="M107"/>
  <c r="M78" s="1"/>
  <c r="M16" i="11"/>
  <c r="S28"/>
  <c r="L10"/>
  <c r="H9"/>
  <c r="I36" i="6"/>
  <c r="I32" i="11" s="1"/>
  <c r="O36" i="6"/>
  <c r="S32" i="11"/>
  <c r="O26"/>
  <c r="M87" i="4"/>
  <c r="Q168"/>
  <c r="P216"/>
  <c r="L15" i="11"/>
  <c r="M15" s="1"/>
  <c r="O21" i="6"/>
  <c r="L18" i="11"/>
  <c r="O36" i="2"/>
  <c r="M189"/>
  <c r="Q202"/>
  <c r="Q189" s="1"/>
  <c r="M11" i="3"/>
  <c r="M24"/>
  <c r="M106"/>
  <c r="Q28" i="4"/>
  <c r="N87"/>
  <c r="N168"/>
  <c r="M199"/>
  <c r="M196" s="1"/>
  <c r="N11" i="5"/>
  <c r="N149" s="1"/>
  <c r="N131"/>
  <c r="N20" i="1"/>
  <c r="M20"/>
  <c r="K18" i="6"/>
  <c r="K20"/>
  <c r="O20" s="1"/>
  <c r="K22"/>
  <c r="O22" s="1"/>
  <c r="K24"/>
  <c r="O24" s="1"/>
  <c r="K26"/>
  <c r="J11" i="11"/>
  <c r="L30"/>
  <c r="K33"/>
  <c r="N31" i="6"/>
  <c r="K34"/>
  <c r="N35"/>
  <c r="L35" s="1"/>
  <c r="K38"/>
  <c r="N39"/>
  <c r="L39" s="1"/>
  <c r="I11" i="11"/>
  <c r="J12"/>
  <c r="O33" i="1"/>
  <c r="J13" i="11"/>
  <c r="P26"/>
  <c r="K27"/>
  <c r="L32"/>
  <c r="K35"/>
  <c r="N23" i="6"/>
  <c r="N25"/>
  <c r="K31"/>
  <c r="N32"/>
  <c r="L32" s="1"/>
  <c r="K35"/>
  <c r="I13" i="11"/>
  <c r="L13" s="1"/>
  <c r="M13" s="1"/>
  <c r="J14"/>
  <c r="L29"/>
  <c r="K32"/>
  <c r="K23" i="6"/>
  <c r="K25"/>
  <c r="O25" s="1"/>
  <c r="K29" i="11"/>
  <c r="L34"/>
  <c r="M33" i="1"/>
  <c r="K32" i="6"/>
  <c r="N37"/>
  <c r="L37" s="1"/>
  <c r="J16" i="11"/>
  <c r="O20" i="1"/>
  <c r="N18" i="6"/>
  <c r="N26"/>
  <c r="O37" l="1"/>
  <c r="J9" i="11"/>
  <c r="O26" i="6"/>
  <c r="L26" i="11"/>
  <c r="I9"/>
  <c r="L9"/>
  <c r="Q227" i="2"/>
  <c r="O38" i="6"/>
  <c r="I38"/>
  <c r="I34" i="11" s="1"/>
  <c r="I32" i="6"/>
  <c r="I28" i="11" s="1"/>
  <c r="O32" i="6"/>
  <c r="M124" i="3"/>
  <c r="P149" i="5"/>
  <c r="S26" i="11"/>
  <c r="O23" i="6"/>
  <c r="O149" i="5"/>
  <c r="M227" i="2"/>
  <c r="M244" i="4"/>
  <c r="N227" i="2"/>
  <c r="N30" i="6"/>
  <c r="L31"/>
  <c r="L30" s="1"/>
  <c r="O18"/>
  <c r="K17"/>
  <c r="M149" i="5"/>
  <c r="O39" i="6"/>
  <c r="P227" i="2"/>
  <c r="N17" i="6"/>
  <c r="M10" i="11"/>
  <c r="M9" s="1"/>
  <c r="Q149" i="5"/>
  <c r="O227" i="2"/>
  <c r="K30" i="6"/>
  <c r="I31"/>
  <c r="O31"/>
  <c r="I35"/>
  <c r="I31" i="11" s="1"/>
  <c r="O35" i="6"/>
  <c r="O34"/>
  <c r="I34"/>
  <c r="I30" i="11" s="1"/>
  <c r="O124" i="3"/>
  <c r="K26" i="11"/>
  <c r="Q11" i="4"/>
  <c r="Q244" s="1"/>
  <c r="O17" i="6" l="1"/>
  <c r="O43" s="1"/>
  <c r="O30"/>
  <c r="I27" i="11"/>
  <c r="I26" s="1"/>
  <c r="I30" i="6"/>
  <c r="P15" l="1"/>
  <c r="P43" s="1"/>
  <c r="O47"/>
  <c r="S15"/>
  <c r="S43" s="1"/>
  <c r="Q15" l="1"/>
  <c r="Q43" s="1"/>
  <c r="P47"/>
  <c r="S47"/>
  <c r="T15"/>
  <c r="T43" s="1"/>
  <c r="T47" s="1"/>
  <c r="R15" l="1"/>
  <c r="R43" s="1"/>
  <c r="R47" s="1"/>
  <c r="Q47"/>
</calcChain>
</file>

<file path=xl/sharedStrings.xml><?xml version="1.0" encoding="utf-8"?>
<sst xmlns="http://schemas.openxmlformats.org/spreadsheetml/2006/main" count="1181" uniqueCount="769">
  <si>
    <t>Comunicación ejecución trimestral</t>
  </si>
  <si>
    <t>Entidad:</t>
  </si>
  <si>
    <t>0001</t>
  </si>
  <si>
    <t>Ayuntamiento de Yecla</t>
  </si>
  <si>
    <t>Ejercicio:</t>
  </si>
  <si>
    <t>2023</t>
  </si>
  <si>
    <t>Clasificación económica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</si>
  <si>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</si>
  <si>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</si>
  <si>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</si>
  <si>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</si>
  <si>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</si>
  <si>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</si>
  <si>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Activos financieros</t>
  </si>
  <si>
    <t>Pasivos financieros</t>
  </si>
  <si>
    <t>Derechos Reconocidos Netos (2)</t>
  </si>
  <si>
    <t>Recaudación Líquida (2)</t>
  </si>
  <si>
    <t>Ejercicio corriente</t>
  </si>
  <si>
    <t>Ejercicios cerrados</t>
  </si>
  <si>
    <t>(euros)</t>
  </si>
  <si>
    <t>I N G R E S O S</t>
  </si>
  <si>
    <t>G A S T O S</t>
  </si>
  <si>
    <t>Gastos de personal</t>
  </si>
  <si>
    <t>Gastos en bienes corrientes y servicios</t>
  </si>
  <si>
    <t>Gastos financieros</t>
  </si>
  <si>
    <t>Fondo de contingencia y Otros imprevistos</t>
  </si>
  <si>
    <t>Inversiones reales</t>
  </si>
  <si>
    <t>Total Gastos</t>
  </si>
  <si>
    <t>Total Ingresos</t>
  </si>
  <si>
    <t>Obligaciones Reconocidas Netas (2)</t>
  </si>
  <si>
    <t>(2) Datos de ejecución acumulados a final del trimestre vencido</t>
  </si>
  <si>
    <t>Fecha trimestre:</t>
  </si>
  <si>
    <t>30/09/2023</t>
  </si>
  <si>
    <t>F.1.1.1. Resumen Clasificación Económica</t>
  </si>
  <si>
    <t>Corriente</t>
  </si>
  <si>
    <t>Cerrados</t>
  </si>
  <si>
    <t>00</t>
  </si>
  <si>
    <t>01</t>
  </si>
  <si>
    <t>Clasificación orgánica:</t>
  </si>
  <si>
    <t>Agrupación contable:</t>
  </si>
  <si>
    <t>Incluir</t>
  </si>
  <si>
    <t>Excluir</t>
  </si>
  <si>
    <t>F.1.1.2. Desglose de Ingresos corrientes</t>
  </si>
  <si>
    <t>IMPUESTOS DIRECTOS</t>
  </si>
  <si>
    <t>IMPUESTO SOBRE LA RENTA</t>
  </si>
  <si>
    <t>IMPUESTO SOBRE LA RENTA DE LAS PERSONAS FISICAS</t>
  </si>
  <si>
    <t>IMPUESTO SOBRE SOCIEDADES</t>
  </si>
  <si>
    <t>IMPUESTO SOBRE LA RENTA DE NO RESIDENTES</t>
  </si>
  <si>
    <t>IMPUESTO SOBRE CAPITAL</t>
  </si>
  <si>
    <t>IMPUESTO SOBRE SUCESIONES Y DONACIONES</t>
  </si>
  <si>
    <t>IMPUESTO SOBRE PATRIMONIO</t>
  </si>
  <si>
    <t>IMPUESTO SOBRE BIENES INMUEBLES. BIENES INMUEBLES DE NATURALEZA RUSTICA</t>
  </si>
  <si>
    <t>IMPUESTO SOBRE BIENES INMUEBLES. BIENES INMUEBLES DE NATURALEZA URBANA</t>
  </si>
  <si>
    <t>IMPUESTO SOBRE BIENES INMUEBLES. BIENES INMUEBLES DE CARACTERISTICAS ESPECIALES</t>
  </si>
  <si>
    <t>IMPUESTO SOBRE VEHICULOS DE TRACCION MECANICA</t>
  </si>
  <si>
    <t>IMPUESTO SOBRE INCREMENTO DEL VALOR DE LOS TERRENOS DE NATURALEZA URBANA</t>
  </si>
  <si>
    <t>IMPUESTO SOBRE VIVIENDAS DESOCUPADAS</t>
  </si>
  <si>
    <t>IMPUESTO SOBRE ACTIVIDADES ECONOMICAS</t>
  </si>
  <si>
    <t>RECARGOS SOBRE IMPUESTOS DIRECTOS DEL ESTADO Y DE LA COMUNIDAD AUTONOMA</t>
  </si>
  <si>
    <t>SOBRE IMPUESTOS DEL ESTADO</t>
  </si>
  <si>
    <t>SOBRE IMPUESTOS DE LA COMUNIDAD AUTONOMA</t>
  </si>
  <si>
    <t>RECARGOS SOBRE IMPUESTOS DIRECTOS DE OTROS ENTES LOCALES</t>
  </si>
  <si>
    <t>EN EL IMPUESTO SOBRE BIENES NATURALES</t>
  </si>
  <si>
    <t>RECARGO PROVINCIAL EN EL IMPUESTO SOBRE ACTIVIDADES ECONOMICAS</t>
  </si>
  <si>
    <t>OTROS RECARGOS SOBRE IMPUESTOS DIRECTOS DE OTROS ENTES LOCALES</t>
  </si>
  <si>
    <t>IMPUESTOS DIRECTOS EXTINGUIDOS</t>
  </si>
  <si>
    <t>OTROS IMPUESTOS DIRECTOS</t>
  </si>
  <si>
    <t>IMPUESTOS INDIRECTOS</t>
  </si>
  <si>
    <t>SOBRE CONSUMOS ESPECIFICOS</t>
  </si>
  <si>
    <t>IMPUESTOS ESPECIALES</t>
  </si>
  <si>
    <t>IMPUESTO SOBRE EL ALCOHOL Y BEBIDAS DERIVADAS</t>
  </si>
  <si>
    <t>IMPUESTO SOBRE LA CERVEZA</t>
  </si>
  <si>
    <t>IMPUESTO SOBRE EL VINO Y BEBIDAS FERMENTADAS</t>
  </si>
  <si>
    <t>IMPUESTO SOBRE LAS LABORES DEL TABACO</t>
  </si>
  <si>
    <t>IMPUESTO SOBRE HIDROCARBUROS</t>
  </si>
  <si>
    <t>IMPUESTO SOBRE DETERMINADOS MEDIOS DE TRANSPORTE</t>
  </si>
  <si>
    <t>IMPUESTO SOBRE PRODUCTOS INTERMEDIOS</t>
  </si>
  <si>
    <t>IMPUESTO SOBRE ENERGIA</t>
  </si>
  <si>
    <t>IMPUESTO SOBRE VENTAS MINORISTAS DE HIDROCARBUROS</t>
  </si>
  <si>
    <t>EXACCION SOBRE GASOLINA</t>
  </si>
  <si>
    <t>RECARGOS SOBRE IMPUESTOS INDIRECTOS DEL ESTADO Y DE LA COMUNIDAD AUTONOMA</t>
  </si>
  <si>
    <t>RECARGOS SOBRE IMPUESTOS INDIRECTOS DE OTROS ENTES LOCALES</t>
  </si>
  <si>
    <t>SOBRE IMPUESTOS DE OTROS ENTES LOCALES</t>
  </si>
  <si>
    <t>IMPUESTOS INDIRECTOS EXTINGUIDOS</t>
  </si>
  <si>
    <t>OTROS IMPUESTOS INDIRECTOS</t>
  </si>
  <si>
    <t>IMPUESTO SOBRE CONSTRUCCIONES, INSTALACIONES Y OBRAS</t>
  </si>
  <si>
    <t>IMPUESTO SOBRE GASTOS SUNTUARIOS (COTOS DE CAZA Y PESCA)</t>
  </si>
  <si>
    <t>ARBITRIO SOBRE IMPORTACIONES Y ENTREGAS DE MERCANCIAS EN CANARIAS (AIEM)</t>
  </si>
  <si>
    <t>IMPUESTO GENERAL INDIRECTO CANARIO (IGIC)</t>
  </si>
  <si>
    <t>IMPUESTO SOBRE LA PRODUCCION, LOS SERVICIOS Y LA IMPORTACION (IPSI) DE CEUTA Y MELILLA</t>
  </si>
  <si>
    <t>IMPUESTO SOBRE PRIMAS DE SEGURO</t>
  </si>
  <si>
    <t>IMPUESTO SOBRE TRANSMISIONES PATRIMONIALES Y ACTOS JURIDICOS DOCUMENTADOS</t>
  </si>
  <si>
    <t>TASAS, PRECIOS PUBLICOS Y OTROS INGRESOS</t>
  </si>
  <si>
    <t>TASAS POR LA PRESTACION DE SERVICIOS PUBLICOS BASICOS</t>
  </si>
  <si>
    <t>SERVICIO DE ABASTECIMIENTO DE AGUA</t>
  </si>
  <si>
    <t>SERVICIO DE ALCANTARILLADO</t>
  </si>
  <si>
    <t>SERVICIO DE RECOGIDA DE BASURAS</t>
  </si>
  <si>
    <t>SERVICIO DE TRATAMIENTO DE RESIDUOS</t>
  </si>
  <si>
    <t>CANON DE SANEAMIENTO</t>
  </si>
  <si>
    <t>OTRAS TASAS POR PRESTACION DE SERVICIOS BASICOS</t>
  </si>
  <si>
    <t>TASAS POR LA PRESTACION DE SERVICIOS PUBLICOS DE CARACTER SOCIAL Y PREFERENTE</t>
  </si>
  <si>
    <t>SERVICIOS HOSPITALARIOS</t>
  </si>
  <si>
    <t>SERVICIOS ASISTENCIALES</t>
  </si>
  <si>
    <t>SERVICIOS EDUCATIVOS</t>
  </si>
  <si>
    <t>SERVICIOS DEPORTIVOS</t>
  </si>
  <si>
    <t>OTRAS TASAS POR PRESTACION DE SERVICIOS DE CARACTER PREFERENTE</t>
  </si>
  <si>
    <t>TASAS POR LA REALIZACION DE ACTIVIDADES DE COMPETENCIA LOCAL</t>
  </si>
  <si>
    <t>LICENCIAS DE CAZA Y PESCA</t>
  </si>
  <si>
    <t>LICENCIAS URBANISTICAS</t>
  </si>
  <si>
    <t>TASAS POR OTROS SERVICIOS URBANISTICOS</t>
  </si>
  <si>
    <t>TASAS SOBRE EL JUEGO</t>
  </si>
  <si>
    <t>TASA POR EXPEDICION DE DOCUMENTOS</t>
  </si>
  <si>
    <t>TASA POR RETIRADA DE VEHICULOS</t>
  </si>
  <si>
    <t>OTRAS TASAS POR LA REALIZACION DE ACTIVIDADES DE COMPETENCIA LOCAL</t>
  </si>
  <si>
    <t>TASAS POR LA UTILIZACION PRIVATIVA O EL APROVECHAMIENTO ESPECIAL DEL DOMINIO PUBLICO LOCAL</t>
  </si>
  <si>
    <t>TASA DE ESTACIONAMIENTO DE VEHICULOS</t>
  </si>
  <si>
    <t>TASA POR ENTRADA DE VEHICULOS</t>
  </si>
  <si>
    <t>TASA POR UTILIZACION PRIVATIVA O APROVECHAMIENTO ESPECIAL POR EMPRESAS EXPLOTADORAS DE SERVICIOS DE SUMINISTROS</t>
  </si>
  <si>
    <t>TASA POR UTILIZACION PRIVATIVA O APROVECHAMIENTO ESPECIAL POR EMPRESAS EXPLOTADORAS DE SERVICIOS DE TELECOMUNICACIONES</t>
  </si>
  <si>
    <t>TASA POR APERTURA DE CALAS Y ZANJAS</t>
  </si>
  <si>
    <t>TASA POR OCUPACION DE LA VIA PUBLICA CON TERRAZAS</t>
  </si>
  <si>
    <t>TASA POR OCUPACION DE LA VIA PUBLICA CON SUSPENSION TEMPORAL DEL TRAFICO RODADO</t>
  </si>
  <si>
    <t>TASA POR APROVECHAMIENTO DEL VUELO</t>
  </si>
  <si>
    <t>OTRAS TASAS POR UTILIZACION PRIVATIVA DEL DOMINIO PUBLICO</t>
  </si>
  <si>
    <t>PRECIOS PUBLICOS</t>
  </si>
  <si>
    <t>ENTRADAS A MUSEOS, EXPOSICIONES, ESPECTACULOS</t>
  </si>
  <si>
    <t>SERVICIO DE TRANSPORTE PUBLICO URBANO</t>
  </si>
  <si>
    <t>OTROS PRECIOS PUBLICOS</t>
  </si>
  <si>
    <t>CONTRIBUCIONES ESPECIALES</t>
  </si>
  <si>
    <t>PARA LA EJECUCION DE OBRAS</t>
  </si>
  <si>
    <t>PARA EL ESTABLECIMIENTO O AMPLICACION DE SERVICIOS</t>
  </si>
  <si>
    <t>VENTAS</t>
  </si>
  <si>
    <t>REINTEGROS DE OPERACIONES CORRIENTES</t>
  </si>
  <si>
    <t>REINTEGRO DE AVALES</t>
  </si>
  <si>
    <t>OTROS REINTEGROS DE OPERACIONES CORRIENTES</t>
  </si>
  <si>
    <t>OTROS INGRESOS</t>
  </si>
  <si>
    <t>MULTAS</t>
  </si>
  <si>
    <t>MULTAS POR INFRACCIONES URBANISTICAS</t>
  </si>
  <si>
    <t>MULTAS POR INFRACCIONES TRIBUTARIAS Y ANALOGAS</t>
  </si>
  <si>
    <t>MULTAS POR INFRACCIONES DE LA ORDENANZA DE CIRCULACION</t>
  </si>
  <si>
    <t>OTRAS MULTAS Y SANCIONES</t>
  </si>
  <si>
    <t>RECARGOS DEL PERIODO EJECUTIVO Y POR DECLARACION EXTEMPORANEA SIN REQUERIMIENTO PREVIO</t>
  </si>
  <si>
    <t>RECARGOS POR DECLARACION EXTEMPORANEA SIN REQUERIMIENTO PREVIO</t>
  </si>
  <si>
    <t>RECARGO EJECUTIVO</t>
  </si>
  <si>
    <t>RECARGO DE APREMIO</t>
  </si>
  <si>
    <t>INTERESES DE DEMORA</t>
  </si>
  <si>
    <t>PRESTACION PERSONAL</t>
  </si>
  <si>
    <t>PRESTACION DE TRANSPORTE</t>
  </si>
  <si>
    <t>INGRESOS POR ACTUACIONES DE URBANIZACION</t>
  </si>
  <si>
    <t>CANON DE URBANIZACION</t>
  </si>
  <si>
    <t>CUOTAS DE URBANIZACION</t>
  </si>
  <si>
    <t>APROVECHAMIENTOS URBANISTICOS</t>
  </si>
  <si>
    <t>CANON POR APROVECHAMIENTOS URBANISTICOS</t>
  </si>
  <si>
    <t>OTROS INGRESOS POR APROVECHAMIENTOS URBANISTICOS</t>
  </si>
  <si>
    <t>INDEMNIZACIONES DE SEGUROS NO DE VIDA</t>
  </si>
  <si>
    <t>OTROS INGRESOS DIVERSOS</t>
  </si>
  <si>
    <t>TRANSFERENCIAS CORRIENTES</t>
  </si>
  <si>
    <t>DE LA ADMINISTRACION GENERAL DE LA ENTIDAD LOCAL</t>
  </si>
  <si>
    <t>DE ORGANISMOS AUTONOMOS DE LA ENTIDAD LOCAL</t>
  </si>
  <si>
    <t>DE LA ADMINISTRACION DEL ESTADO</t>
  </si>
  <si>
    <t>DE LA ADMINISTRACION GENERAL DEL ESTADO</t>
  </si>
  <si>
    <t>PARTICIPACION EN LOS TRIBUTOS DEL ESTADO</t>
  </si>
  <si>
    <t>FONDO COMPLEMENTARIO DE FINANCIACION</t>
  </si>
  <si>
    <t>COMPENSACION POR BENEFICIOS FISCALES</t>
  </si>
  <si>
    <t>OTRAS TRANSFERENCIAS CORRIENTES DE LA ADMINISTRACION GENERAL DEL ESTADO</t>
  </si>
  <si>
    <t>DE ORGANISMOS AUTONOMOS Y AGENCIAS ESTATALES</t>
  </si>
  <si>
    <t>DEL SERVICIO PUBLICO DE EMPLEO ESTATAL</t>
  </si>
  <si>
    <t>DE OTROS ORGANISMOS AUTONOMOS Y AGENCIAS</t>
  </si>
  <si>
    <t>DE FUNDACIONES ESTATALES</t>
  </si>
  <si>
    <t>DE SOCIEDADES MERCANTILES ESTATALES, ENTIDADES PUBLICAS EMPRESARIALES Y ORGANISMOS PUBLICOS</t>
  </si>
  <si>
    <t>DE LOTERIAS Y APUESTAS DEL ESTADO</t>
  </si>
  <si>
    <t>DE OTRAS SOCIEDADES MERCANTILES ESTATALES, ENTIDADES PUBLICAS EMPRESARIALES Y ORGANISMOS PUBLICOS</t>
  </si>
  <si>
    <t>DE LA SEGURIDAD SOCIAL</t>
  </si>
  <si>
    <t>DE ENTES PUBLICOS Y SOCIEDADES MERCANTILES DE LA ENTIDAD LOCAL</t>
  </si>
  <si>
    <t>DE ENTES PUBLICOS</t>
  </si>
  <si>
    <t>DE SOCIEDADES MERCANTILES</t>
  </si>
  <si>
    <t>DE COMUNIDADES AUTONOMAS</t>
  </si>
  <si>
    <t>DE LA ADMINISTRACION GENERAL DE LAS COMUNIDADES AUTONOMAS</t>
  </si>
  <si>
    <t>PARTICIPACION EN TRIBUTOS DE LA COMUNIDAD AUTONOMA</t>
  </si>
  <si>
    <t>OTRAS TRANSFERENCIAS INCONDICIONADAS</t>
  </si>
  <si>
    <t>TRANSFERENCIAS CORRIENTES EN CUMPLIMIENTO DE CONVENIOS SUSCRITOS CON LA COMUNIDAD AUTONOMA EN MATERIA DE SERVICIOS SOCIALES Y POLITICAS DE IGUALDAD</t>
  </si>
  <si>
    <t>TRANSFERENCIAS CORRIENTES EN CUMPLIMIENTO DE CONVENIOS SUSCRITOS CON LA COMUNIDAD AUTONOMA EN MATERIA DE EDUCACION</t>
  </si>
  <si>
    <t>TRANSFERENCIAS CORRIENTES EN CUMPLIMIENTO DE CONVENIOS SUSCRITOS CON LA COMUNIDAD AUTONOMA EN MATERIA DE EMPLEO Y DESARROLLO LOCAL</t>
  </si>
  <si>
    <t>OTRAS TRANSFERENCIAS CORRIENTES EN CUMPLIMIENTO DE CONVENIOS SUSCRITOS CON LA COMUNIDAD AUTONOMA</t>
  </si>
  <si>
    <t>OTRAS SUBVENCIONES CORRIENTES DE LA ADMINISTRACION GENERAL DE LA COMUNIDAD AUTONOMA</t>
  </si>
  <si>
    <t>DE ORGANISMOS AUTONOMOS Y AGENCIAS DE LAS COMUNIDADES AUTONOMAS</t>
  </si>
  <si>
    <t>DE FUNDACIONES DE LAS COMUNIDADES AUTONOMAS</t>
  </si>
  <si>
    <t>DE SOCIEDADES MERCANTILES, ENTIDADES PUBLICAS EMPRESARIALES Y OTROS ORGANISMOS PUBLICOS DEPENDIENTES DE LAS COMUNIDADES AUTONOMAS</t>
  </si>
  <si>
    <t>DE ENTIDADES LOCALES</t>
  </si>
  <si>
    <t>DE DIPUTACIONES , CONSEJOS O CABILDOS</t>
  </si>
  <si>
    <t>DE AYUNTAMIENTOS</t>
  </si>
  <si>
    <t>DE MANCOMUNIDADES</t>
  </si>
  <si>
    <t>DE AREAS METROPOLITANAS</t>
  </si>
  <si>
    <t>DE COMARCAS</t>
  </si>
  <si>
    <t>DE OTRAS ENTIDADES QUE AGRUPEN MUNICIPIOS</t>
  </si>
  <si>
    <t>DE CONSORCIOS</t>
  </si>
  <si>
    <t>DE ENTIDADES LOCALES MENORES</t>
  </si>
  <si>
    <t>DE EMPRESAS PRIVADAS</t>
  </si>
  <si>
    <t>DE FAMILIAS E INSTITUCIONES SIN FINES DE LUCRO</t>
  </si>
  <si>
    <t>DE EXTERIOR</t>
  </si>
  <si>
    <t>DEL FONDO SOCIAL EUROPEO</t>
  </si>
  <si>
    <t>DEL FONDO DE DESARROLLO REGIONAL</t>
  </si>
  <si>
    <t>DEL FONDO DE COHESION</t>
  </si>
  <si>
    <t>DEL FONDO EUROPEO AGRICOLA DE GARANTIA (FEAGA)</t>
  </si>
  <si>
    <t>DEL FONDO EUROPEO DE DESARROLLO AGRICOLA RURAL (FEADER)</t>
  </si>
  <si>
    <t>DEL FEOGA-ORIENTACION</t>
  </si>
  <si>
    <t>DEL FONDO EUROPEO DE LA PESCA (FEP)</t>
  </si>
  <si>
    <t>OTRAS TRANSFERENCIAS DE LA UNION EUROPEA</t>
  </si>
  <si>
    <t>OTRAS TRANSFERENCIAS DEL EXTERIOR, EXCLUYENDO LA UNION EUROPEA</t>
  </si>
  <si>
    <t>INGRESOS PATRIMONIALES</t>
  </si>
  <si>
    <t>INTERESES DE TITULOS Y VALORES</t>
  </si>
  <si>
    <t>DEL ESTADO</t>
  </si>
  <si>
    <t>DE ORGANISMOS AUTONOMOS Y AGENCIAS</t>
  </si>
  <si>
    <t>DE SOCIEDADES MERCANTILES ESTATALES, ENTIDADES PUBLICAS EMPRESARIALES Y OTROS ORGANISMOS PUBLICOS</t>
  </si>
  <si>
    <t>DE SOCIEDADES MERCANTILES, ENTIDADES PUBLICAS EMPRESARIALES Y OTROS ORGANISMOS PUBLICOS</t>
  </si>
  <si>
    <t>DE FAMILIAS E INSTITUCIONES SIN ANIMO DE LUCRO</t>
  </si>
  <si>
    <t>INTERESES DE DEPOSITOS</t>
  </si>
  <si>
    <t>DIVIDENDOS Y PARTICIPACION BENEFICIOS</t>
  </si>
  <si>
    <t>DE SOCIEDADES Y ENTIDADES DEPENDIENTES DE LAS ENTIDADES LOCALES</t>
  </si>
  <si>
    <t>DE SOCIEDADES Y ENTIDADES NO DEPENDIENTES DE LAS ENTIDADES LOCALES</t>
  </si>
  <si>
    <t>RENTAS DE BIENES INMUEBLES</t>
  </si>
  <si>
    <t>ARRENDAMIENTOS DE FINCAS URBANAS</t>
  </si>
  <si>
    <t>ARRENDAMIENTOS DE FINCAS RUSTICAS</t>
  </si>
  <si>
    <t>CENSOS</t>
  </si>
  <si>
    <t>OTRAS RENTAS DE BIENES INMUEBLES</t>
  </si>
  <si>
    <t>PRODUCTOS DE CONCESIONES Y APROVECHAMIENTOS ESPECIALES</t>
  </si>
  <si>
    <t>DE CONCESIONES ADMINISTRATIVAS CON CONTRAPRESTACION PERIODICA</t>
  </si>
  <si>
    <t>DE CONCESIONES ADMINISTRATIVAS CON CONTRAPRESTACION NO PERIODICA</t>
  </si>
  <si>
    <t>DERECHO DE SUPERFICIE CON CONTRAPRESTACION PERIODICA</t>
  </si>
  <si>
    <t>DERECHO DE SUPERFICIE CON CONTRAPRESTACION NO PERIODICA</t>
  </si>
  <si>
    <t>APROVECHAMIENTOS AGRICOLAS Y FORESTALES</t>
  </si>
  <si>
    <t>PRODUCTO DE EXPLOTACIONES FORESTALES</t>
  </si>
  <si>
    <t>FONDO DE MEJORA DE MONTES</t>
  </si>
  <si>
    <t>APROVECHAMIENTOS ESPECIALES CON CONTRAPRESTACION</t>
  </si>
  <si>
    <t>OTRAS CONCESIONES Y APROVECHAMIENTOS</t>
  </si>
  <si>
    <t>OTROS INGRESOS PATRIMONIALES</t>
  </si>
  <si>
    <t>BENEFICIOS POR REALIZACION DE INVERSIONES FINANCIERAS</t>
  </si>
  <si>
    <t>INGRESOS POR OPERACIONES DE INTERCAMBIO FINANCIERO</t>
  </si>
  <si>
    <t>ENAJENACION DE INVERSIONES REALES</t>
  </si>
  <si>
    <t>DE TERRENOS</t>
  </si>
  <si>
    <t>VENTA DE SOLARES</t>
  </si>
  <si>
    <t>VENTA DE FINCAS RUSTICAS</t>
  </si>
  <si>
    <t>PARCELAS SOBRANTES DE LA VIA PUBLICA</t>
  </si>
  <si>
    <t>PATRIMONIO PUBLICO DEL SUELO</t>
  </si>
  <si>
    <t>OTROS TERRENOS</t>
  </si>
  <si>
    <t>DE LAS DEMAS INVERSIONES REALES</t>
  </si>
  <si>
    <t>DE INVERSIONES DE CARACTER INMATERIAL</t>
  </si>
  <si>
    <t>DE OBJETOS VALIOSOS</t>
  </si>
  <si>
    <t>DE OTRAS INVERSIONES REALES</t>
  </si>
  <si>
    <t>REINTEGROS POR OPERACIONES DE CAPITAL</t>
  </si>
  <si>
    <t>DE EJERCICIOS CERRADOS</t>
  </si>
  <si>
    <t>TRANSFERENCIAS DE CAPITAL</t>
  </si>
  <si>
    <t>DE LOS ORGANISMOS AUTOMONOS DE LA ENTIDAD LOCAL</t>
  </si>
  <si>
    <t>DE OTROS ORGANISMOS AUTONOMOS Y AGENCIAS ESTATALES</t>
  </si>
  <si>
    <t>DE OTRAS SOCIEDADES MERCANTILES ESTATALES, ENTIDADES PUBLICAS EMPRESARIALES Y OTROS ORGANISMOS PUBLICOS</t>
  </si>
  <si>
    <t>TRASNFERENCIAS DE CAPITAL EN CUMPLIMIENTO DE CONVENIOS SUSCRITOS CON LA COMUNIDAD AUTONOMA EN MATERIA DE SERVICIOS SOCIALES Y POLITICAS DE IGUALDAD</t>
  </si>
  <si>
    <t>TRASNFERENCIAS DE CAPITAL EN CUMPLIMIENTO DE CONVENIOS SUSCRITOS CON LA COMUNIDAD AUTONOMA EN MATERIA DE EDUCACION</t>
  </si>
  <si>
    <t>TRASNFERENCIAS DE CAPITAL EN CUMPLIMIENTO DE CONVENIOS SUSCRITOS CON LA COMUNIDAD AUTONOMA EN MATERIA DE EMPLEO Y DESARROLLO LOCAL</t>
  </si>
  <si>
    <t>OTRAS TRASNFERENCIAS DE CAPITAL EN CUMPLIMIENTO DE CONVENIOS SUSCRITOS CON LA COMUNIDAD AUTONOMA</t>
  </si>
  <si>
    <t>OTRAS TRASNFERENCIAS DE CAPITAL DE LA ADMINISTRACION GENERAL DE LA COMUNIDAD AUTONOMA</t>
  </si>
  <si>
    <t>DE LAS ENTIDADES LOCALES</t>
  </si>
  <si>
    <t>DE DIPUTACIONES, CONSEJOS O CABILDOS</t>
  </si>
  <si>
    <t>DEL EXTERIOR</t>
  </si>
  <si>
    <t>DEL FONDO EUROPEO AGRICOLA DE DESARROLLO RURAL (FEADER)</t>
  </si>
  <si>
    <t>ACTIVOS FINANCIEROS</t>
  </si>
  <si>
    <t>ENAJENACION DE DEUDA DEL SECTOR PUBLICO</t>
  </si>
  <si>
    <t>ENAJENACION DE DEUDA DEL SECTOR PUBLICO A CORTO PLAZO</t>
  </si>
  <si>
    <t>ENAJENACION DE DEUDA DEL SECTOR PUBLICO A LARGO PLAZO</t>
  </si>
  <si>
    <t>ENAJENACION DE OBLIGACIONES Y BONOS FUERA DEL SECTOR PUBLICO</t>
  </si>
  <si>
    <t>ENAJENACION DE OBLIGACIONES Y BONOS FUERA DEL SECTOR PUBLICO A CORTO PLAZO</t>
  </si>
  <si>
    <t>ENAJENACION DE OBLIGACIONES Y BONOS FUERA DEL SECTOR PUBLICO A LARGO PLAZO</t>
  </si>
  <si>
    <t>DEVOLUCION DE DEPOSITOS Y FIANZAS CONSTITUIDOS</t>
  </si>
  <si>
    <t>DEVOLUCION DE DEPOSITOS</t>
  </si>
  <si>
    <t>DEVOLUCION DE FIANZAS</t>
  </si>
  <si>
    <t>ENAJENACION DE ACCIONES Y PARTICIPACIONES DEL SECTOR PUBLICO</t>
  </si>
  <si>
    <t>ENAJENACION DE ACCIONES Y PARTICIPACIONES FUERA DEL SECTOR PUBLICO</t>
  </si>
  <si>
    <t>REMANENTE DE TESORERIA</t>
  </si>
  <si>
    <t>PARA GASTOS GENERALES</t>
  </si>
  <si>
    <t>PARA GASTOS CON FINANCIACION AFECTADA</t>
  </si>
  <si>
    <t>PASIVOS FINANCIEROS</t>
  </si>
  <si>
    <t>EMISION DE DEUDA PUBLICA EN EUROS</t>
  </si>
  <si>
    <t>EMISION DE DEUDA PUBLICA EN EUROS A CORTO PLAZO</t>
  </si>
  <si>
    <t>EMISION DE DEUDA PUBLICA EN EUROS A LARGO PLAZO</t>
  </si>
  <si>
    <t>EMISION DE DEUDA PUBLICA EN MONEDA DISTINTA DEL EURO</t>
  </si>
  <si>
    <t>EMISION DE DEUDA PUBLICA EN MONEDA DISTINTA DEL EURO A CORTO PLAZO</t>
  </si>
  <si>
    <t>EMISION DE DEUDA PUBLICA EN MONEDA DISTINTA DEL EURO A LARGO PLAZO</t>
  </si>
  <si>
    <t>DEPOSITOS Y FIANZAS RECIBIDOS</t>
  </si>
  <si>
    <t>DEPOSITOS RECIBIDOS</t>
  </si>
  <si>
    <t>FIANZAS RECIBIDAS</t>
  </si>
  <si>
    <t>Desglose de ingresos corrientes</t>
  </si>
  <si>
    <t>Ejecución trimestral de los Presupuestos de la Entidades Locales</t>
  </si>
  <si>
    <t>TOTAL INGRESOS DE OPERACIONES CORRIENTES</t>
  </si>
  <si>
    <t>F.1.1.3. Desglose de Ingresos de Capìtal y Financieros</t>
  </si>
  <si>
    <t>Desglose de ingresos de capital y financieros</t>
  </si>
  <si>
    <t>PRÉSTAMOS RECIBIDOS EN EUROS</t>
  </si>
  <si>
    <t>PRÉSTAMOS RECIBIDOS A CORTO PLAZO DE ENTES DEL SECTOR PUBLICO</t>
  </si>
  <si>
    <t>PRÉSTAMOS RECIBIDOS A LARGO PLAZO DE ENTES DEL SECTOR PUBLICO</t>
  </si>
  <si>
    <t>PRÉSTAMOS RECIBIDOS A CORTO PLAZO DE ENTES FUERA DEL SECTOR PUBLICO</t>
  </si>
  <si>
    <t>PRÉSTAMOS RECIBIDOS A LARGO PLAZO DE ENTES FUERA DEL SECTOR PUBLICO</t>
  </si>
  <si>
    <t>PRÉSTAMOS RECIBIDOS EN MONEDA DISTINTA DEL EURO</t>
  </si>
  <si>
    <t>PRÉSTAMOS RECIBIDOS EN MONEDA DISTINTA DEL EURO A CORTO PLAZO</t>
  </si>
  <si>
    <t>PRÉSTAMOS RECIBIDOS EN MONEDA DISTINTA DEL EURO A LARGO PLAZO</t>
  </si>
  <si>
    <t>TOTAL INGRESOS DE OPERACIONES DE CAPITAL Y FINANCIERAS</t>
  </si>
  <si>
    <t>F.1.1.4. Desglose de Gastos Corrientes</t>
  </si>
  <si>
    <t>Desglose de los gastos corrientes</t>
  </si>
  <si>
    <t>GASTOS DE PERSONAL</t>
  </si>
  <si>
    <t>ORGANOS DE GOBIERNO Y PERSONAL DIRECTIVO</t>
  </si>
  <si>
    <t>RETRIBUCIONES BASICAS Y OTRAS REMUNERACIONES DE LOS MIEMBROS DE LOS ORGANOS DE GOBIERNO</t>
  </si>
  <si>
    <t>RETRIBUCIONES BASICAS</t>
  </si>
  <si>
    <t>OTRAS REMUNERACIONES</t>
  </si>
  <si>
    <t>RETRIBUCIONES BASICAS Y OTRAS REMUNERACIONES DEL PERSONAL DIRECTIVO</t>
  </si>
  <si>
    <t>CONTRIBUCIONES A PLANES Y FONDOS DE PENSIONES</t>
  </si>
  <si>
    <t>DE LOS MIEMBROS DE LOS ORGANOS DE GOBIERNO</t>
  </si>
  <si>
    <t>DEL PERSONAL DIRECTIVO</t>
  </si>
  <si>
    <t>PERSONAL EVENTUAL</t>
  </si>
  <si>
    <t>RETRIBIBUCIONES BASICAS Y OTRAS REMUNERACIONES DEL PERSONAL EVENTUAL</t>
  </si>
  <si>
    <t>RETRIBUCIONES COMPLEMENTARIAS</t>
  </si>
  <si>
    <t>PERSONAL FUNCIONARIO</t>
  </si>
  <si>
    <t>SUELDOS DEL GRUPO A1</t>
  </si>
  <si>
    <t>SUELDOS DEL GRUPO A2</t>
  </si>
  <si>
    <t>SUELDOS DEL GRUPO B</t>
  </si>
  <si>
    <t>SUELDOS DEL GRUPO C1</t>
  </si>
  <si>
    <t>SUELDOS DEL GRUPO C2</t>
  </si>
  <si>
    <t>SUELDOS DEL GRUPO E</t>
  </si>
  <si>
    <t>TRIENIOS</t>
  </si>
  <si>
    <t>OTRAS RETRIBUCIONES BASICAS</t>
  </si>
  <si>
    <t>COMPLEMENTO DE DESTINO</t>
  </si>
  <si>
    <t>COMPLEMENTO ESPECIFICO</t>
  </si>
  <si>
    <t>OTROS COMPLEMENTOS</t>
  </si>
  <si>
    <t>RETRIBUCIONES EN ESPECIE</t>
  </si>
  <si>
    <t>RETRIBUCIONES FUNCIONARIOS EN PRACTICAS</t>
  </si>
  <si>
    <t>PERSONAL LABORAL</t>
  </si>
  <si>
    <t>LABORAL FIJO</t>
  </si>
  <si>
    <t>HORAS EXTRAORDINARIAS</t>
  </si>
  <si>
    <t>LABORAL TEMPORAL</t>
  </si>
  <si>
    <t>OTRO PERSONAL</t>
  </si>
  <si>
    <t>INCENTIVOS AL RENDIMIENTO</t>
  </si>
  <si>
    <t>PRODUCTIVIDAD</t>
  </si>
  <si>
    <t>GRATIFICACIONES</t>
  </si>
  <si>
    <t>OTROS INCENTIVOS AL RENDIMIENTO</t>
  </si>
  <si>
    <t>COMPLEMENTO DE DEDICACION ESPECIAL</t>
  </si>
  <si>
    <t>CUOTAS, PRESTACIONES Y GASTOS SOCIALES A CARGO DEL EMPLEADOR</t>
  </si>
  <si>
    <t>CUOTAS SOCIALES</t>
  </si>
  <si>
    <t>SEGURIDAD SOCIAL</t>
  </si>
  <si>
    <t>OTRAS CUOTAS</t>
  </si>
  <si>
    <t>PRESTACIONES SOCIALES</t>
  </si>
  <si>
    <t>PENSIONES EXCEPCIONALES</t>
  </si>
  <si>
    <t>INDEMNIZACIONES AL PERSONAL LABORAL POR JUBILACIONES ANTICIPADAS</t>
  </si>
  <si>
    <t>PENSIONES A CARGO DE LA ENTIDAD</t>
  </si>
  <si>
    <t>GASTOS SOCIALES DEL PERSONAL</t>
  </si>
  <si>
    <t>FORMACION Y PERFECCIONAMIENTO DEL PERSONAL</t>
  </si>
  <si>
    <t>ECONOMATOS Y COMEDORES</t>
  </si>
  <si>
    <t>TRANSPORTE DE PERSONAL</t>
  </si>
  <si>
    <t>ACCION SOCIAL</t>
  </si>
  <si>
    <t>SEGUROS</t>
  </si>
  <si>
    <t>OTROS GASTOS SOCIALES</t>
  </si>
  <si>
    <t>COMPLEMENTO FAMILIAR</t>
  </si>
  <si>
    <t>GASTOS CORRIENTES EN BIENES Y SERVICIOS</t>
  </si>
  <si>
    <t>ARRENDAMIENTOS Y CANONES</t>
  </si>
  <si>
    <t>ARRENDAMIENTOS DE TERRENOS Y BIENES NATURALES</t>
  </si>
  <si>
    <t>ARRENDAMIENTOS DE EDIFICIOS Y OTRAS CONSTRUCCIONES</t>
  </si>
  <si>
    <t>ARRENDAMIENTOS DE MAQUINARIA, INSTALACIONES Y UTILLAJE</t>
  </si>
  <si>
    <t>ARRENDAMIENTOS DE MATERIAL DE TRANSPORTE</t>
  </si>
  <si>
    <t>ARRENDAMIENTOS DE MOBILIARIO Y ENSERES</t>
  </si>
  <si>
    <t>ARRENDAMIENTOS DE EQUIPOS PROCESOS DE INFORMACION</t>
  </si>
  <si>
    <t>ARRENDAMIENTOS DE OTRO INMOBILIZADO MATERIAL</t>
  </si>
  <si>
    <t>CANONES</t>
  </si>
  <si>
    <t>REPARACIONES, MANTENIMIENTO Y CONSERVACION</t>
  </si>
  <si>
    <t>INFRAESTRUCTURAS Y BIENES NATURALES</t>
  </si>
  <si>
    <t>EDIFICIOS Y OTRAS CONSTRUCCIONES</t>
  </si>
  <si>
    <t>ELEMENTOS DE TRANSPORTE</t>
  </si>
  <si>
    <t>MOBILIARIO</t>
  </si>
  <si>
    <t>EQUIPOS PARA PROCESOS DE INFORMACION</t>
  </si>
  <si>
    <t>OTRO INMOBILIZADO MATERIAL</t>
  </si>
  <si>
    <t>MATERIAL, SUMINISTROS Y OTROS</t>
  </si>
  <si>
    <t>MATERIAL DE OFICINA</t>
  </si>
  <si>
    <t>ORDINARIO NO INVENTARIABLE</t>
  </si>
  <si>
    <t>PRENSA, REVISTAS, LIBROS Y OTRAS PUBLICACIONES</t>
  </si>
  <si>
    <t>MATERIAL INFORMATICO NO INVENTARIABLE</t>
  </si>
  <si>
    <t>SUMINISTROS</t>
  </si>
  <si>
    <t>AGUA</t>
  </si>
  <si>
    <t>GAS</t>
  </si>
  <si>
    <t>COMBUSTIBLES Y CARBURANTES</t>
  </si>
  <si>
    <t>VESTUARIO</t>
  </si>
  <si>
    <t>PRODUCTOS ALIMENTICIOS</t>
  </si>
  <si>
    <t>PRODUCTOS DE LIMPIEZA Y ASEO</t>
  </si>
  <si>
    <t>SUMINISTROS DE REPUESTO DE MAQUINARIA, UTILLAJE Y ELEMENTOS DE TRANSPORTE</t>
  </si>
  <si>
    <t>MANUTENCION DE ANIMALES</t>
  </si>
  <si>
    <t>OTROS SUMINISTROS</t>
  </si>
  <si>
    <t>COMUNICACIONES</t>
  </si>
  <si>
    <t>SERVICIOS DE TELECOMUNICACIONES</t>
  </si>
  <si>
    <t>POSTALES</t>
  </si>
  <si>
    <t>TELEGRAFICAS</t>
  </si>
  <si>
    <t>INFORMATICAS</t>
  </si>
  <si>
    <t>OTROS GASTOS EN COMUNICACIONES</t>
  </si>
  <si>
    <t>TRANSPORTES</t>
  </si>
  <si>
    <t>PRIMAS DE SEGUROS</t>
  </si>
  <si>
    <t>TRIBUTOS</t>
  </si>
  <si>
    <t>TRIBUTOS ESTATALES</t>
  </si>
  <si>
    <t>TRIBUTOS A COMUNIDADES AUTONOMAS</t>
  </si>
  <si>
    <t>TRIBUTOS A ENTIDADES LOCALES</t>
  </si>
  <si>
    <t>GASTOS DIVERSOS</t>
  </si>
  <si>
    <t>ATENCIONES PROTOCOLARIAS Y REPRESENTATIVAS</t>
  </si>
  <si>
    <t>PUBLICIDAD Y PROPAGANDA</t>
  </si>
  <si>
    <t>PUBLICACION EN DIARIOS OFICIALES</t>
  </si>
  <si>
    <t>JURIDICOS, CONTENCIOSOS</t>
  </si>
  <si>
    <t>REUNIONES, CONFERENCIAS Y CURSOS</t>
  </si>
  <si>
    <t>OPOSICIONES Y PRUEBAS SELECTIVAS</t>
  </si>
  <si>
    <t>ACTIVIDADES CULTURALES Y DEPORTIVAS</t>
  </si>
  <si>
    <t>OTROS GASTOS DIVERSOS</t>
  </si>
  <si>
    <t>TRABAJOS REALIZADOS POR OTRAS EMPRESAS Y PROFESIONALES</t>
  </si>
  <si>
    <t>LIMPIEZA Y ASEO</t>
  </si>
  <si>
    <t>SEGURIDAD</t>
  </si>
  <si>
    <t>VALORACIONES Y PERITAJES</t>
  </si>
  <si>
    <t>CUSTODIA, DEPOSITO Y ALMACENAJE</t>
  </si>
  <si>
    <t>PROCESOS ELECTORALES</t>
  </si>
  <si>
    <t>SERVICIOS DE RECAUDACION A FAVOR DE LA ENTIDAD</t>
  </si>
  <si>
    <t>OTROS TRABAJOS REALIZADOS POR OTRAS EMPRESAS Y PROFESIONALES</t>
  </si>
  <si>
    <t>INDEMNIZACIONES POR RAZONES DEL SERVICIO</t>
  </si>
  <si>
    <t>DIETAS</t>
  </si>
  <si>
    <t>DEL PERSONAL NO DIRECTIVO</t>
  </si>
  <si>
    <t>LOCOMOCION</t>
  </si>
  <si>
    <t>OTRAS INDEMNIZACIONES</t>
  </si>
  <si>
    <t>GASTOS DE PUBLICACIONES</t>
  </si>
  <si>
    <t>GASTOS DE PUBLICACION Y DISTRIBUCION</t>
  </si>
  <si>
    <t>TRABAJOS REALIZADOS POR ADMINISTRACIONES PUBLICAS Y OTRAS ENTIDADES PUBLICAS</t>
  </si>
  <si>
    <t>TRABAJOS REALIZADOS POR INSTITUCIONES SIN FINES DE LUCRO</t>
  </si>
  <si>
    <t>GASTOS IMPREVISTOS Y FUNCIONES NO CLASIFICADAS</t>
  </si>
  <si>
    <t>GASTOS FINANCIEROS</t>
  </si>
  <si>
    <t>DEUDA PUBLICA EN EUROS</t>
  </si>
  <si>
    <t>INTERESES</t>
  </si>
  <si>
    <t>GASTOS DE EMISION, MODIFICACION Y CANCELACION</t>
  </si>
  <si>
    <t>OTROS GASTOS FINANCIEROS DE DEUDA PUBLICA EN EUROS</t>
  </si>
  <si>
    <t>GASTOS DE FORMALIZACION, MODIFICACION Y CANCELACION</t>
  </si>
  <si>
    <t>DE DEUDA PUBLICA EN MONEDA DISTINTA DEL EURO</t>
  </si>
  <si>
    <t>DIFERENCIAS DE CAMBIO</t>
  </si>
  <si>
    <t>OTROS GASTOS FINANCIEROS DE DEUDA PUBLICA EN MONEDA DISTINTA DEL EURO</t>
  </si>
  <si>
    <t>GASTOS FORMALIZACION, MODIFICACION Y CANCELACION</t>
  </si>
  <si>
    <t>DE DEPOSITOS, FIANZAS Y OTROS</t>
  </si>
  <si>
    <t>INTERESES DE FIANZAS</t>
  </si>
  <si>
    <t>INTERESES DE DEMORA Y OTROS GASTOS FINANCIEROS</t>
  </si>
  <si>
    <t>OPERACIONES DE INTERCAMBIO FINANCIERO</t>
  </si>
  <si>
    <t>EJECUCION DE AVALES</t>
  </si>
  <si>
    <t>INTERESES POR OPERACIONES DE ARRENDAMIENTO FINANCIERO ("LEASING")</t>
  </si>
  <si>
    <t>OTROS GASTOS FINANCIEROS</t>
  </si>
  <si>
    <t>A LA ADMINISTRACION GENERAL DE LA ENTIDAD LOCAL</t>
  </si>
  <si>
    <t>A ORGANISMOS AUTONOMOS DE LA ENTIDAD LOCAL</t>
  </si>
  <si>
    <t>A LA ADMINISTRACION DEL ESTADO</t>
  </si>
  <si>
    <t>A LA ADMINISTRACION GENERAL DEL ESTADO</t>
  </si>
  <si>
    <t>A ORGANISMOS AUTONOMOS Y AGENCIAS ESTATALES</t>
  </si>
  <si>
    <t>AL SERVICIO PUBLICO DE EMPLEO ESTATAL</t>
  </si>
  <si>
    <t>A OTROS ORGANISMOS AUTONOMOS</t>
  </si>
  <si>
    <t>A FUNDACIONES ESTATALES</t>
  </si>
  <si>
    <t>A SOCIEDADES MERCANTILES ESTATALES, ENTIDADES PUBLICAS EMPRESARIALES Y OTROS ORGANISMOS PUBLICOS</t>
  </si>
  <si>
    <t>SUBVENCIONES PARA FOMENTO DEL EMPLEO</t>
  </si>
  <si>
    <t>SUBVENCIONES PARA BONIFICACION DE INTERESES Y PRIMAS DE SEGUROS</t>
  </si>
  <si>
    <t>SUBVENCIONES PARA REDUCIR EL PRECIO A PAGAR POR LOS CONSUMIDORES</t>
  </si>
  <si>
    <t>OTRAS SUBVENCIONES A SOCIEDADES MERCANTILES ESTATALES, ENTIDADES PUBLICAS EMPRESARIALES Y OTROS ORGANIMOS PUBLICOS</t>
  </si>
  <si>
    <t>A LA SEGURIDAD SOCIAL</t>
  </si>
  <si>
    <t>A ENTES PUBLICOS Y SOCIEDADES MERCANTILES DE LA ENTIDAD LOCAL</t>
  </si>
  <si>
    <t>SUBVENCIONES PARA EL FOMENTO DEL EMPLEO</t>
  </si>
  <si>
    <t>OTRAS SUBVENCIONES A ENTES PUBLICOS Y SOCIEDADES MERCANTILES DE LA ENTIDAD LOCAL</t>
  </si>
  <si>
    <t>A COMUNIDADES AUTONOMAS</t>
  </si>
  <si>
    <t>A ORGANISMOS AUTONOMOS Y AGENCIAS DE LAS COMUNIDADES AUTONOMAS</t>
  </si>
  <si>
    <t>A FUNDACIONES DE LAS COMUNIDADES AUTONOMAS</t>
  </si>
  <si>
    <t>A SOCIEDADES MERCANTILES, ENTIDADES PUBLICAS EMPRESARIALES Y OTROS ORGANISMOS PUBLICOS DEPENDIENTES DE LAS COMUNIDADES AUTONOMAS</t>
  </si>
  <si>
    <t>SUBVENCIONES PARA FOMENTO DE EMPLEO</t>
  </si>
  <si>
    <t>SUBVENCIONES PARA LA BONIFICACION DE INTERESES Y PRIMAS DE SEGUROS</t>
  </si>
  <si>
    <t>OTRAS SUBVENCIONES A SOCIEDADES MERCANTILES, ENTIDADES PUBLICAS EMPRESARIALES Y OTROS ORGANISMOS PUBLICOS DEPENDIENTES DE LAS COMUNIDADES AUTONOMAS</t>
  </si>
  <si>
    <t>A ENTIDADES LOCALES</t>
  </si>
  <si>
    <t>A DIPUTACIONES, CONSEJOS O CABILDOS INSULARES</t>
  </si>
  <si>
    <t>A AYUNTAMIENTOS</t>
  </si>
  <si>
    <t>A MANCOMUNIDADES</t>
  </si>
  <si>
    <t>A AREAS METROPOLITANAS</t>
  </si>
  <si>
    <t>A COMARCAS</t>
  </si>
  <si>
    <t>A OTRAS ENTIDADES QUE AGRUPEN MUNICIPIOS</t>
  </si>
  <si>
    <t>A CONSORCIOS</t>
  </si>
  <si>
    <t>A ENTIDADES LOCALES MENORES</t>
  </si>
  <si>
    <t>A EMPRESAS PRIVADAS</t>
  </si>
  <si>
    <t>SUBVENCIONES PARA BONIFICACIONES DE INTERESES Y PRIMAS DE SEGUROS</t>
  </si>
  <si>
    <t>SUBVENCIONES PARA REDUCIR EL PRECIO A PAGAR EL CONSUMIDOR</t>
  </si>
  <si>
    <t>OTRAS SUBVENCIONES A EMPRESAS PRIVADAS</t>
  </si>
  <si>
    <t>A FAMILIAS E INSTITUCIONES SIN FINES DE LUCRO</t>
  </si>
  <si>
    <t>AL EXTERIOR</t>
  </si>
  <si>
    <t>FONDO DE CONTINGENCIA DE ESTABILIDAD PRESUPUESTARIA</t>
  </si>
  <si>
    <t>INVERSIONES REALES</t>
  </si>
  <si>
    <t>INVERSION NUEVA INFRAESTRUCTURA Y BIENES USO GENERAL</t>
  </si>
  <si>
    <t>INVERSIONES EN TERRENOS</t>
  </si>
  <si>
    <t>OTRAS INVERSIONES NUEVAS INFRAESTRUCTURAS Y BIENES USO GENERAL</t>
  </si>
  <si>
    <t>INVERSIONES DE REPOSICION EN INFRAESTRUCTURAS Y BIENES USO GENERAL</t>
  </si>
  <si>
    <t>OTRAS INVERSIONES DE REPOSICION EN INFRAESTRUCTURAS Y BIENES DESTINADOS AL USO GENERAL</t>
  </si>
  <si>
    <t>INVERSION NUEVA ASOCIADA AL FUNCIONAMIENTO OPERATIVO DE LOS SERVICIOS</t>
  </si>
  <si>
    <t>TERRENOS Y BIENES NATURALES</t>
  </si>
  <si>
    <t>PROYECTOS COMPLEJOS</t>
  </si>
  <si>
    <t>OTRAS INVERSIONES NUEVAS ASOCIADAS AL FUNCIONAMIENTO OPERATIVO DE LOS SERVICIOS</t>
  </si>
  <si>
    <t>INVERSION DE REPOSICION ASOCIADA AL FUNCIONAMIENTO OPERATIVO DE LOS SERVICIOS</t>
  </si>
  <si>
    <t>EQUIPOS PARA PROCESOS DE LA INFORMACION</t>
  </si>
  <si>
    <t>OTRAS INVERSIONES DE REPOSICION ASOCIADAS AL FUNCIONAMIENTO OPERATIVO DE LOS SERVICIOS</t>
  </si>
  <si>
    <t>GASTOS EN INVERSIONES DE CARACTER INMATERIAL</t>
  </si>
  <si>
    <t>GASTOS EN APLICACIONES INFORMATICAS</t>
  </si>
  <si>
    <t>CUOTAS NETAS DE INTERESES POR OPERACIONES DE ARRENDAMIENTO FINANCIERO ("LEASING")</t>
  </si>
  <si>
    <t>INVERSIONES GESTIONADAS PARA OTROS ENTES PUBLICOS</t>
  </si>
  <si>
    <t>GASTOS EN INVERSIONES GESTIONADAS PARA OTROS ENTES PUBLICOS</t>
  </si>
  <si>
    <t>GASTOS EN INVERSIONES DE BIENES PATRIMONIALES</t>
  </si>
  <si>
    <t>OTROS GASTOS EN INVERSIONES DE BIENES PATRIMONIALES</t>
  </si>
  <si>
    <t>INVERSIONES EN BIENES COMUNALES</t>
  </si>
  <si>
    <t>INVERSION EN INFRAESTRUCTURA</t>
  </si>
  <si>
    <t>A ORGANISMO AUTONOMOS Y AGENCIAS</t>
  </si>
  <si>
    <t>A LA ADMINISTRACION GENERAL DE LAS COMUNIDADES AUTONOMAS</t>
  </si>
  <si>
    <t>A SOCIEDADES MERCANTILES ESTATALES, ENTIDADES PUBLICAS EMPRESARIALES Y OTROS ORGANISMOS PUBLICOS DEPENDIENTES DE LAS COMUNIDADES AUTONOMAS</t>
  </si>
  <si>
    <t>A DIPUTACIONES, CONSEJOS O CABILDOS</t>
  </si>
  <si>
    <t>A ENTIDADES QUE AGRUPEN MUNICIPIOS</t>
  </si>
  <si>
    <t>ADQUISICION DE DEUDA DEL SECTOR PUBLICO</t>
  </si>
  <si>
    <t>ADQUISICION DE DEUDA DEL SECTOR PUBLICO A CORTO PLAZO</t>
  </si>
  <si>
    <t>AL ESTADO</t>
  </si>
  <si>
    <t>A OTROS SUBSECTORES</t>
  </si>
  <si>
    <t>ADQUISICION DE DEUDA DEL SECTOR PUBLICO A LARGO PLAZO</t>
  </si>
  <si>
    <t>ADQUISICION DE OBLIGACIONES Y BONOS FUERA DEL SECTOR PUBLICO</t>
  </si>
  <si>
    <t>ADQUISICION DE OBLIGACIONES Y BONOS FUERA DEL SECTOR PUBLICO A CORTO PLAZO. DESARROLLO POR SECTORES</t>
  </si>
  <si>
    <t>ADQUISICION DE OBLIGACIONES Y BONOS FUERA DEL SECTOR PUBLICO A LARGO PLAZO. DESARROLLO POR SECTORES.</t>
  </si>
  <si>
    <t>CONSTITUCION DE DEPOSITOS Y FIANZAS</t>
  </si>
  <si>
    <t>DEPOSITOS</t>
  </si>
  <si>
    <t>A CORTO PLAZO</t>
  </si>
  <si>
    <t>A LARGO PLAZO</t>
  </si>
  <si>
    <t>FIANZAS</t>
  </si>
  <si>
    <t>ADQUISICION DE ACCIONES Y PARTICIPACIONES DEL SECTOR PUBLICO</t>
  </si>
  <si>
    <t>ADQUISICION DE ACCIONES Y PARTICIPACIONES PARA FINANCIAR INVERSIONES NO RENTABLES</t>
  </si>
  <si>
    <t>RESTO DE ADQUISICIONES DE ACCIONES DENTRO DEL SECTOR PUBLICO</t>
  </si>
  <si>
    <t>ADQUISICION DE ACCIONES Y PARTICIPACIONES FUERA DEL SECTOR PUBLICO</t>
  </si>
  <si>
    <t>DE EMPRESAS NACIONALES</t>
  </si>
  <si>
    <t>DE EMPRESAS DE LA UNION EUROPEA</t>
  </si>
  <si>
    <t>DE OTRAS EMPRESAS</t>
  </si>
  <si>
    <t>APORTACIONES PATRIMONIALES</t>
  </si>
  <si>
    <t>APORTACIONES A FUNDACIONES</t>
  </si>
  <si>
    <t>APORTACIONES A CONSORCIOS</t>
  </si>
  <si>
    <t>APORTACIONES A OTROS ENTES</t>
  </si>
  <si>
    <t>APORTACIONES PARA FINANCIAR INVERSIONES NO RENTABLES</t>
  </si>
  <si>
    <t>RESTO DE APORTACIONES</t>
  </si>
  <si>
    <t>AMORTIZACION DE DEUDA PUBLICA EN EUROS</t>
  </si>
  <si>
    <t>AMORTIZACION DE DEUDA PUBLICA EN EUROS A CORTO PLAZO</t>
  </si>
  <si>
    <t>AMORTIZACION DE DEUDA PUBLICA EN EUROS A LARGO PLAZO</t>
  </si>
  <si>
    <t>AMORTIZACION DE DEUDA PUBLICA EN MONEDA DISTINTA DEL EURO</t>
  </si>
  <si>
    <t>AMORTIZACION DE DEUDA PUBLICA EN MONEDA DISTINTA DEL EURO A CORTO PLAZO</t>
  </si>
  <si>
    <t>AMORTIZACION DE DEUDA PUBLICA EN MONEDA DISTINTA DEL EURO A LARGO PLAZO</t>
  </si>
  <si>
    <t>DEVOLUCION DE DEPOSITOS Y FIANZAS</t>
  </si>
  <si>
    <t>CONCESION PRÉSTAMOS AL SECTOR PUBLICO</t>
  </si>
  <si>
    <t>PRÉSTAMOS A CORTO PLAZO</t>
  </si>
  <si>
    <t>PRÉSTAMOS A LARGO PLAZO</t>
  </si>
  <si>
    <t>CONCESION DE PRÉSTAMOS FUERA DEL SECTOR PUBLICO</t>
  </si>
  <si>
    <t>PRÉSTAMOS A CORTO PLAZO. DESARROLLO POR SECTORES</t>
  </si>
  <si>
    <t>PRÉSTAMOS A LARGO PLAZO. DESARROLLO POR SECTORES</t>
  </si>
  <si>
    <t>TOTAL GASTOS DE OPERACIONES CORRIENTES</t>
  </si>
  <si>
    <t>TOTAL GASTOS DE OPERACIONES DE CAPITAL Y FINANCIERAS</t>
  </si>
  <si>
    <t>DE PRÉSTAMOS Y OTRAS OPERACIONES FINANCIERAS EN MONEDA DISTINTA DEL EURO</t>
  </si>
  <si>
    <t>F.1.1.5. Desglose de Opertaciones de Capital y Financieras</t>
  </si>
  <si>
    <t>Desglose de los gastos de operaciones de capital y financieras</t>
  </si>
  <si>
    <t>F.1.1.9. Calendario, Presupuesto de Tesorería y cuantías necesidades endeudamiento</t>
  </si>
  <si>
    <t>Calendario y Presupuesto de Tesorería</t>
  </si>
  <si>
    <t>(importes en €)</t>
  </si>
  <si>
    <t>Concepto</t>
  </si>
  <si>
    <t>Total (1)</t>
  </si>
  <si>
    <t>Julio</t>
  </si>
  <si>
    <t>Agosto</t>
  </si>
  <si>
    <t>Septiembre</t>
  </si>
  <si>
    <t>Previsiones Trimestre en curso</t>
  </si>
  <si>
    <t>Recaudación / Pagos reales y estimados</t>
  </si>
  <si>
    <t>Fondos líquidos al inicio del periodo (1)</t>
  </si>
  <si>
    <t>Cobros presupuestarios</t>
  </si>
  <si>
    <t>1.</t>
  </si>
  <si>
    <t>2.</t>
  </si>
  <si>
    <t>3.</t>
  </si>
  <si>
    <t>4.</t>
  </si>
  <si>
    <t>5.</t>
  </si>
  <si>
    <t>6.</t>
  </si>
  <si>
    <t>7.</t>
  </si>
  <si>
    <t>Transferencias de capital</t>
  </si>
  <si>
    <t>8.</t>
  </si>
  <si>
    <t>9.</t>
  </si>
  <si>
    <t>Cobros no presupuestarios</t>
  </si>
  <si>
    <t>Cobros realizados pendientes de aplicación definitiva</t>
  </si>
  <si>
    <t>Pagos presupuestarios</t>
  </si>
  <si>
    <t>Pagos no presupuestarios</t>
  </si>
  <si>
    <t>Pagos realizados pendientes de aplicación definitiva</t>
  </si>
  <si>
    <t>Fondos líquidos al final del periodo</t>
  </si>
  <si>
    <t>Necesidad de endeudamiento / excedente de tesorería</t>
  </si>
  <si>
    <t>(1) En el concepto "Fondos líquidos al inicio del periodo" se reflejará:</t>
  </si>
  <si>
    <t>2) Los importes de Recaudación/Pagos en las columnas "Trimestre cerrado Recaudacion/Pagos acumulada al final del trimestre vencido" se corresponden con el TOTAL de Recaudación/Pagos ACUMULADOS realizados en</t>
  </si>
  <si>
    <t>el ejercicio hasta el final del trimestre vencido (2ºT)</t>
  </si>
  <si>
    <t>correspondiente.</t>
  </si>
  <si>
    <t>(5) Los importes de Recaudación/Pagos en las columnas "Prevision Recaud./Pagos RESTO Ejercicio" se corresponden con el TOTAL de Recaudación/Pagos previsto realizar en el resto de ejercicio (4º T)</t>
  </si>
  <si>
    <t>I</t>
  </si>
  <si>
    <t>A,D,R,S,T,VA,VD</t>
  </si>
  <si>
    <t>P</t>
  </si>
  <si>
    <t>(2)</t>
  </si>
  <si>
    <t>(3)</t>
  </si>
  <si>
    <t>(4)</t>
  </si>
  <si>
    <t>Observaciones</t>
  </si>
  <si>
    <t>Notas:</t>
  </si>
  <si>
    <t>Ejercicio Anterior</t>
  </si>
  <si>
    <t>2022</t>
  </si>
  <si>
    <t>1,2,301,311,321,331,357,4,5,6,7</t>
  </si>
  <si>
    <t>Suma de los capítulos 1 a 7 de gastos (2)</t>
  </si>
  <si>
    <t>AJUSTES Cálculo empleos no financieros según el SEC</t>
  </si>
  <si>
    <t xml:space="preserve">     (-) Enajenación de terrenos y demás inversiones reales.</t>
  </si>
  <si>
    <t xml:space="preserve">     (+/-) Ejecución de avales.</t>
  </si>
  <si>
    <t xml:space="preserve">     (+) Aportaciones de capital.</t>
  </si>
  <si>
    <t xml:space="preserve">     (+/-) Asunción y cancelación de deudas.</t>
  </si>
  <si>
    <t xml:space="preserve">     (+/-) Gastos realizados en el ejercicio pendientes de aplicar al presupuesto.</t>
  </si>
  <si>
    <t xml:space="preserve">     (+/-) Pagos a socios privados realizados en el marco de las Asociaciones público privadas.</t>
  </si>
  <si>
    <t xml:space="preserve">     (+/-) Adquisiciones con pago aplazado.</t>
  </si>
  <si>
    <t xml:space="preserve">     (+/-) Arrendamiento financiero.</t>
  </si>
  <si>
    <t xml:space="preserve">     (+) Préstamos.</t>
  </si>
  <si>
    <t xml:space="preserve">     (-) Mecanismo extraordinario de pago a proveedores 2012.</t>
  </si>
  <si>
    <t xml:space="preserve">     (-) Inversiones realizadas por la Corporación local por cuenta de otra administración Pública (7)</t>
  </si>
  <si>
    <t>Empleos no financieros en términos SEC excepto intereses de la deuda</t>
  </si>
  <si>
    <t>(-) Pagos por transferencias (y otras operaciones internas) a otras entidades que integran la Corporación Local (3)</t>
  </si>
  <si>
    <t>(-) Gasto financiado con fondos finalistas procedentes de la Unión Europea o de otras Administraciones públicas</t>
  </si>
  <si>
    <t xml:space="preserve">     Unión Europea</t>
  </si>
  <si>
    <t xml:space="preserve">     Estado</t>
  </si>
  <si>
    <t xml:space="preserve">     Comunidad Autónoma</t>
  </si>
  <si>
    <t xml:space="preserve">     Diputaciones</t>
  </si>
  <si>
    <t xml:space="preserve">     Otras Administraciones Públicas</t>
  </si>
  <si>
    <t>(-) Transferencias por fondos de los sistemas de financiación (4)</t>
  </si>
  <si>
    <t>Total de Gasto computable del ejercicio</t>
  </si>
  <si>
    <t>(+/-) Incrementos / disminuciones de recaudación por cambios normativos</t>
  </si>
  <si>
    <t>Detalle de aumentos / disminuciones permanentes de recaudación por cambios normativos (art. 12.4)</t>
  </si>
  <si>
    <t>Breve descripción del cambio normativo</t>
  </si>
  <si>
    <t>Norma(s) que cambian</t>
  </si>
  <si>
    <t>(1)</t>
  </si>
  <si>
    <t>En caso de no disponer de los datos de liquidación 2012 se realizará una estimación de la misma</t>
  </si>
  <si>
    <t>Del Capítulo 3 de gastos financieros únicamente se agregarán los gastos de emisión, formalización, modificación y cancelación de préstamos, deudas y otras operaciones financieras, así como los gastos por ejecución de avales. Subconceptos (301, 311, 321,331 y 357)</t>
  </si>
  <si>
    <t>Ajuste a efectos de consolidación. Hay que descontarlo de la entidad pagadora.</t>
  </si>
  <si>
    <t>Sólo aplicable a transferencias del sistema de financiación que realizan Diputaciones Forales del País Vasco a la Comunidad Autónoma, y las que realizan los Cabiildos Insulares a los Ayuntamientos Canarios.</t>
  </si>
  <si>
    <t>(5)</t>
  </si>
  <si>
    <t>Si se incluye este ajuste en "Observaciones" se hará una descripción del mismo.</t>
  </si>
  <si>
    <t>(7)</t>
  </si>
  <si>
    <t>Ajuste por inversiones realizadas a traves de una encomienda por la corporación local, cuyo destinatario es una entidad no perteneciente a la Corporación Local</t>
  </si>
  <si>
    <t>F.1.1.B2 Información para la aplicación de la regla de Gasto. (Actualización trimestral)</t>
  </si>
  <si>
    <t xml:space="preserve">     (+/-) Inversiones realizadas por cuenta de una Corporación Local. (6)</t>
  </si>
  <si>
    <t xml:space="preserve">     (+/-) Ajustes por grado de ejecución del gasto</t>
  </si>
  <si>
    <t xml:space="preserve">     Otros (Especificar) (5)</t>
  </si>
  <si>
    <t>Importes en €</t>
  </si>
  <si>
    <t>(6)</t>
  </si>
  <si>
    <t>Ajuste por inversiones realizadas a través de una encomienda, por una entidad no integrada en la corporación Local, para la corporación local.</t>
  </si>
  <si>
    <t>Ejercicio Corriente</t>
  </si>
  <si>
    <t>Previsión mínimo de Tesorería</t>
  </si>
  <si>
    <t>IMPUESTOS SOBRE EL VALOR AÑADIDO</t>
  </si>
  <si>
    <t>IMPUESTO SOBRE EL VALOR AÑADIDO</t>
  </si>
  <si>
    <t>COMPENSACION DE TELEFONICA DE ESPAÑA S.A.</t>
  </si>
  <si>
    <t>CÉDULAS DE HABITABILIDAD Y LICENCIAS DE PRIMERA OCUPACION</t>
  </si>
  <si>
    <t>INTERESES DE ANTICIPOS Y PRÉSTAMOS CONCEDIDOS</t>
  </si>
  <si>
    <t>SUBVENCIONES AFECTADAS A LA AMORTIZACION DE PRÉSTAMOS Y OPERACIONES FINANCIERAS</t>
  </si>
  <si>
    <t>REINTEGRO DE PRÉSTAMOS Y ANTICIPOS CONCEDIDOS AL SECTOR PUBLICO</t>
  </si>
  <si>
    <t>REINTEGRO DE PRÉSTAMOS Y ANTICIPOS CONCEDIDOS AL SECTOR PUBLICO A CORTO PLAZO</t>
  </si>
  <si>
    <t>REINTEGRO DE PRÉSTAMOS Y ANTICIPOS CONCEDIDOS AL SECTOR PUBLICO A LARGO PLAZO</t>
  </si>
  <si>
    <t>REINTEGROS DE PRÉSTAMOS FUERA DEL SECTOR PUBLICO</t>
  </si>
  <si>
    <t>REINTEGROS DE PRÉSTAMOS FUERA DEL SECTOR PUBLICO A CORTO PLAZO</t>
  </si>
  <si>
    <t>REINTEGROS DE PRÉSTAMOS FUERA DEL SECTOR PUBLICO A LARGO PLAZO</t>
  </si>
  <si>
    <t>ASISTENCIA MÉDICO-FARMACÉUTICA</t>
  </si>
  <si>
    <t>ASISTENCIA MÉDICO-FARMACÉUTICA A PENSIONISTAS</t>
  </si>
  <si>
    <t>MAQUINARIA, INSTALACIONES TÉCNICAS Y UTILLAJE</t>
  </si>
  <si>
    <t>ENERGIA ELÉCTRICA</t>
  </si>
  <si>
    <t>PRODUCTOS FARMACÉUTICOS Y MATERIAL SANITARIO</t>
  </si>
  <si>
    <t>SUMINISTROS DE MATERIAL ELECTRONICO, ELÉCTRICO Y TELECOMUNICACIONES</t>
  </si>
  <si>
    <t>ESTUDIOS Y TRABAJOS TÉCNICOS</t>
  </si>
  <si>
    <t>DE PRÉSTAMOS Y OTRAS OPERACIONES FINANCIERAS EN EUROS</t>
  </si>
  <si>
    <t>OTROS GASTOS FINANCIEROS DE PRÉSTAMOS Y OTRAS OPERACIONES FINANCIERAS EN EUROS</t>
  </si>
  <si>
    <t>OTROS GASTOS FINANCIEROS DE PRÉST. Y OTRAS OPERACIONES FINANCIERAS EN MONEDA DISTINTA DEL EURO</t>
  </si>
  <si>
    <t>ADQUISICION DE ACCIONES Y PARTICIPACIONES PARA COMPENSAR PÉRDIDAS</t>
  </si>
  <si>
    <t>APORTACIONES PARA COMPENSAR PÉRDIDAS</t>
  </si>
  <si>
    <t>AMORTIZACION DE PRÉSTAMOS Y DE OPERACIONES EN EUROS</t>
  </si>
  <si>
    <t>AMORTIZACION DE PRÉSTAMOS A CORTO PLAZO DE ENTES DEL SECTOR PUBLICO</t>
  </si>
  <si>
    <t>AMORTIZACION DE PRÉSTAMOS A LARGO PLAZO DE ENTES DEL SECTOR PUBLICO</t>
  </si>
  <si>
    <t>AMORTIZACION DE PRÉSTAMOS A CORTO PLAZO DE ENTES FUERA DEL SECTOR PUBLICO</t>
  </si>
  <si>
    <t>AMORTIZACION DE PRÉSTAMOS A LARGO PLAZO DE ENTES FUERA DEL SECTOR PUBLICO</t>
  </si>
  <si>
    <t>AMORITZACION DE PRÉSTAMOS EN MONEDA DISTINTA DEL EURO</t>
  </si>
  <si>
    <t>AMORTIZACION DE PRÉSTAMOS EN MONEDA DISTINTA DEL EURO A CORTO PLAZO</t>
  </si>
  <si>
    <t>AMORTIZACION DE PRÉSTAMOS EN MONEDA DISTINTA DEL EURO A LARGO PLAZO</t>
  </si>
  <si>
    <t>DOTACIÓN AL FONDO DE CONTINGENCIA DEL EJERCICIO PRESUPUESTARIO</t>
  </si>
  <si>
    <t>01/01/2023</t>
  </si>
  <si>
    <t>31/12/2022</t>
  </si>
  <si>
    <t xml:space="preserve"> - En la columna "Trimestre cerrado Recaudación/Pagos acumulada al final del trimestre vencido " el importe del Fondo liquido existente al COMIENZO DEL EJERCICIO 2013 ( a 01-01-2013).</t>
  </si>
  <si>
    <t xml:space="preserve"> - En las columnas de "Previsiones Trimestre en curso - Previsión Recaudación/Pagos en cada mes" el ímporte del Fondo líquido previsto al comienzo de cada mes.</t>
  </si>
  <si>
    <t xml:space="preserve"> - En la columna de "Previsión Trimestre en curso - Previsión Recaud./Pagos en el trimestre" el importe del Fondo líquido existente al COMIENZO DEL TRIMESTRE EN CURSO (comienzo del mes de julio).</t>
  </si>
  <si>
    <t xml:space="preserve"> - En la columna "Previsión Recaud./Pagos RESTO Ejercicio", el importe del Fondo líquido previsto al INICIO DEL 4º TRIMESTRE.</t>
  </si>
  <si>
    <t>(3) Los importes de Recaudación/Pagos en las columnas "Previsiones Trimestre en curso - Previsión Recaudación/Pagos en cada mes" se corresponden con los importes de Recaudación/Pagos previsto realizar en el MES</t>
  </si>
  <si>
    <t>(4) Los Cobros/Pagos en la columna "Previsión Recaudación/Pagos en el trimestre" se corresponden con el total de Recaudación/Pagos previsto realizar en el trimestre en curso (suma de los meses julio-agosto-septiembre)</t>
  </si>
  <si>
    <t>Aplicacin econmica</t>
  </si>
  <si>
    <t>Pagos Lquidos (2)</t>
  </si>
  <si>
    <t>(2) Datos de ejecucin acumulados a final del trimestre vencido</t>
  </si>
  <si>
    <t>Conceptos y/o elementos considerados al determinar el mnimo de tesorera, y observaciones</t>
  </si>
  <si>
    <t>Corrientes</t>
  </si>
  <si>
    <t>Total</t>
  </si>
  <si>
    <t>Trimestre</t>
  </si>
  <si>
    <t>3</t>
  </si>
  <si>
    <t>No incluidos en los cálculos del periodo medio de pago a proveedores</t>
  </si>
  <si>
    <t>Estimación Previsiones definitivas al final de ejercicio (1)</t>
  </si>
  <si>
    <t>Pagos Líquidos (2)</t>
  </si>
  <si>
    <t>(1) Estimación Previsiones definitivas al final del ejercicio - Presupuesto actualizado incluyendo las modificaciones ya tramitadas y/o previstas de tramitar hasta final del ejercicio</t>
  </si>
  <si>
    <t>Estimación Créditos definitivos al final de ejercicio (1)</t>
  </si>
  <si>
    <t>Trimestre cerrado Recaudación / Pagos acumulados al final del trimestre vencido (2)</t>
  </si>
  <si>
    <t>Previsin Recaudación / Pagos en cada mes (3)</t>
  </si>
  <si>
    <t>Incluidos en los cálculos del periodo medio de pago a proveedores</t>
  </si>
  <si>
    <t>Fondos líquidos al final del periodo calculados en el TRIMLOC (R29t) (si existe diferencia puede ser debido a las cuenta 574, 575, 557 o 521, etc)</t>
  </si>
  <si>
    <t>pagos</t>
  </si>
  <si>
    <t>cobros</t>
  </si>
  <si>
    <t>Previsión Recaud. / Pagos en el trimestre (4)</t>
  </si>
  <si>
    <t>Previsión Recaud. / Pagos RESTO ejercicio (5)</t>
  </si>
  <si>
    <t>Ingresos</t>
  </si>
  <si>
    <t>De ejercicios corrientes</t>
  </si>
  <si>
    <t>Gastos</t>
  </si>
  <si>
    <t>Pagos líquidos del ejercicio corriente</t>
  </si>
  <si>
    <t>Pagos líquidos de ejercicios cerrados</t>
  </si>
  <si>
    <t>De ejercicios cerrados</t>
  </si>
  <si>
    <t>Derechos reconocidos netos hasta el fin del año (acumulado)</t>
  </si>
  <si>
    <t>Obligaciones reconocidas netas hasta el fin del año (acumulado)</t>
  </si>
  <si>
    <t>F.1.1.8. Remanente de Tesorería</t>
  </si>
  <si>
    <t>Ejecución trimestral de los Presupuestos de las Entidades Locales</t>
  </si>
  <si>
    <t>Situación a final trimestre vencido</t>
  </si>
  <si>
    <t>R29t</t>
  </si>
  <si>
    <t>(+)</t>
  </si>
  <si>
    <t>Del Presupuesto corriente</t>
  </si>
  <si>
    <t>R01</t>
  </si>
  <si>
    <t>De Presupuestos cerrados</t>
  </si>
  <si>
    <t>R02</t>
  </si>
  <si>
    <t>De Otras operaciones no presupuestarias</t>
  </si>
  <si>
    <t>R04</t>
  </si>
  <si>
    <t>(-)</t>
  </si>
  <si>
    <t>R06</t>
  </si>
  <si>
    <t>2.- Total Derechos pendientes de cobro</t>
  </si>
  <si>
    <t>R09t</t>
  </si>
  <si>
    <t>R11</t>
  </si>
  <si>
    <t>R12</t>
  </si>
  <si>
    <t>R15</t>
  </si>
  <si>
    <t>R16</t>
  </si>
  <si>
    <t>3.- Total Obligaciones pendientes de pago</t>
  </si>
  <si>
    <t>R19t</t>
  </si>
  <si>
    <t>R39t</t>
  </si>
  <si>
    <t>II.</t>
  </si>
  <si>
    <t>Saldos de dudoso cobro</t>
  </si>
  <si>
    <t>R41</t>
  </si>
  <si>
    <t>III.</t>
  </si>
  <si>
    <t>Exceso de financiación afectada</t>
  </si>
  <si>
    <t>R42</t>
  </si>
  <si>
    <t>R49t</t>
  </si>
  <si>
    <t>V.</t>
  </si>
  <si>
    <t>Saldo de obligaciones pendientes de aplicar al Presupuesto a final de periodo</t>
  </si>
  <si>
    <t>R59t</t>
  </si>
  <si>
    <t>VI.</t>
  </si>
  <si>
    <t>Saldo de acreedores por devolución de ingresos a final de periodo</t>
  </si>
  <si>
    <t>R69t</t>
  </si>
  <si>
    <t>VII.- REMANENTE DE TESORERÍA PARA GASTOS GENERALES AJUSTADO (IV - V - VI)</t>
  </si>
  <si>
    <t>R79t</t>
  </si>
  <si>
    <t>4.-Partidas pendientes de aplicación</t>
  </si>
  <si>
    <t>R89t</t>
  </si>
  <si>
    <t>No incluidos en cálculos periodo medio pago provee.</t>
  </si>
  <si>
    <t>Incluidos en cálculos periodo medio pago provee.</t>
  </si>
  <si>
    <t>RESUMEN DE ESTADO DE EJECUCIÓN DEL PRESUPUESTO</t>
  </si>
  <si>
    <t>Código</t>
  </si>
  <si>
    <t>Remanente de Tesorería</t>
  </si>
  <si>
    <t>1.- Fondos líquidos</t>
  </si>
  <si>
    <t>I.- Remanente de Tesorería (1 + 2 - 3)</t>
  </si>
  <si>
    <t>IV.- Remanente de Tesorería para Gastos Generales (I - II - III)</t>
  </si>
  <si>
    <t>Recaudación líquida del ejercicio corriente hasta el final del trimestre (acda)</t>
  </si>
  <si>
    <t>Recaudación líquida del ejercicios cerrados hasta el final del trimestre (acdo)</t>
  </si>
  <si>
    <t>Derechos pendientes de cobro de ejercicios cerrados</t>
  </si>
  <si>
    <t>Derechos pendientes de cobro totales</t>
  </si>
  <si>
    <t>Obligaciones pendientes de pago en ejercicios cerrados</t>
  </si>
  <si>
    <t>Obligaciones pendientes de pago totales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</si>
</sst>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 ;\-#,##0.00\ 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4"/>
      <color rgb="FF0070C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9" fillId="0" borderId="39" applyNumberFormat="0" applyFill="0" applyAlignment="0" applyProtection="0"/>
    <xf numFmtId="43" fontId="1" fillId="0" borderId="0" applyFont="0" applyFill="0" applyBorder="0" applyAlignment="0" applyProtection="0"/>
  </cellStyleXfs>
  <cellXfs count="364">
    <xf numFmtId="0" fontId="0" fillId="0" borderId="0" xfId="0"/>
    <xf numFmtId="0" fontId="5" fillId="0" borderId="0" xfId="0" applyFont="1"/>
    <xf numFmtId="49" fontId="6" fillId="2" borderId="1" xfId="0" applyNumberFormat="1" applyFont="1" applyFill="1" applyBorder="1" applyAlignment="1">
      <alignment horizontal="left"/>
    </xf>
    <xf numFmtId="0" fontId="0" fillId="0" borderId="0" xfId="0" applyFill="1" applyBorder="1" applyAlignment="1"/>
    <xf numFmtId="49" fontId="0" fillId="2" borderId="2" xfId="0" applyNumberFormat="1" applyFill="1" applyBorder="1" applyAlignment="1">
      <alignment horizontal="left"/>
    </xf>
    <xf numFmtId="0" fontId="3" fillId="3" borderId="3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11" fillId="0" borderId="0" xfId="0" applyFont="1"/>
    <xf numFmtId="44" fontId="3" fillId="4" borderId="3" xfId="1" applyFont="1" applyFill="1" applyBorder="1"/>
    <xf numFmtId="49" fontId="0" fillId="0" borderId="0" xfId="0" applyNumberFormat="1"/>
    <xf numFmtId="0" fontId="12" fillId="7" borderId="3" xfId="0" applyFont="1" applyFill="1" applyBorder="1" applyAlignment="1">
      <alignment vertical="center"/>
    </xf>
    <xf numFmtId="0" fontId="2" fillId="6" borderId="3" xfId="0" applyFont="1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6" borderId="9" xfId="0" applyFont="1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7" borderId="3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" fontId="2" fillId="6" borderId="3" xfId="0" applyNumberFormat="1" applyFont="1" applyFill="1" applyBorder="1"/>
    <xf numFmtId="4" fontId="0" fillId="7" borderId="3" xfId="0" applyNumberFormat="1" applyFill="1" applyBorder="1"/>
    <xf numFmtId="4" fontId="0" fillId="0" borderId="3" xfId="0" applyNumberFormat="1" applyBorder="1"/>
    <xf numFmtId="0" fontId="0" fillId="7" borderId="3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15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4" fontId="0" fillId="0" borderId="2" xfId="0" applyNumberFormat="1" applyFill="1" applyBorder="1"/>
    <xf numFmtId="4" fontId="0" fillId="5" borderId="2" xfId="0" applyNumberFormat="1" applyFill="1" applyBorder="1"/>
    <xf numFmtId="0" fontId="3" fillId="0" borderId="16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left"/>
    </xf>
    <xf numFmtId="0" fontId="0" fillId="0" borderId="16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4" fontId="0" fillId="0" borderId="0" xfId="0" applyNumberFormat="1" applyFill="1" applyBorder="1"/>
    <xf numFmtId="4" fontId="0" fillId="0" borderId="17" xfId="0" applyNumberFormat="1" applyFill="1" applyBorder="1"/>
    <xf numFmtId="4" fontId="0" fillId="0" borderId="2" xfId="0" applyNumberFormat="1" applyBorder="1"/>
    <xf numFmtId="0" fontId="3" fillId="0" borderId="13" xfId="0" applyFont="1" applyFill="1" applyBorder="1" applyAlignment="1">
      <alignment horizontal="left" wrapText="1"/>
    </xf>
    <xf numFmtId="4" fontId="0" fillId="0" borderId="13" xfId="0" applyNumberFormat="1" applyBorder="1"/>
    <xf numFmtId="4" fontId="0" fillId="3" borderId="2" xfId="0" applyNumberFormat="1" applyFill="1" applyBorder="1"/>
    <xf numFmtId="0" fontId="3" fillId="0" borderId="0" xfId="0" applyFont="1" applyFill="1" applyBorder="1" applyAlignment="1">
      <alignment horizontal="right" wrapText="1"/>
    </xf>
    <xf numFmtId="0" fontId="18" fillId="0" borderId="0" xfId="0" applyFont="1"/>
    <xf numFmtId="0" fontId="13" fillId="0" borderId="0" xfId="0" applyFont="1"/>
    <xf numFmtId="0" fontId="0" fillId="0" borderId="0" xfId="0" applyFont="1"/>
    <xf numFmtId="0" fontId="11" fillId="0" borderId="0" xfId="0" quotePrefix="1" applyFont="1"/>
    <xf numFmtId="0" fontId="3" fillId="0" borderId="2" xfId="0" applyFont="1" applyBorder="1" applyAlignment="1">
      <alignment horizontal="center" wrapText="1"/>
    </xf>
    <xf numFmtId="0" fontId="0" fillId="0" borderId="1" xfId="0" applyBorder="1"/>
    <xf numFmtId="0" fontId="0" fillId="0" borderId="25" xfId="0" applyBorder="1"/>
    <xf numFmtId="4" fontId="0" fillId="0" borderId="25" xfId="0" applyNumberFormat="1" applyBorder="1"/>
    <xf numFmtId="49" fontId="0" fillId="5" borderId="2" xfId="0" applyNumberForma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0" borderId="0" xfId="0" applyBorder="1" applyAlignment="1"/>
    <xf numFmtId="0" fontId="0" fillId="0" borderId="24" xfId="0" applyBorder="1"/>
    <xf numFmtId="0" fontId="0" fillId="0" borderId="1" xfId="0" applyFill="1" applyBorder="1"/>
    <xf numFmtId="0" fontId="0" fillId="0" borderId="24" xfId="0" applyFill="1" applyBorder="1"/>
    <xf numFmtId="0" fontId="0" fillId="0" borderId="25" xfId="0" applyFill="1" applyBorder="1"/>
    <xf numFmtId="0" fontId="0" fillId="0" borderId="0" xfId="0" applyAlignment="1">
      <alignment horizontal="right"/>
    </xf>
    <xf numFmtId="4" fontId="0" fillId="0" borderId="1" xfId="1" applyNumberFormat="1" applyFont="1" applyBorder="1"/>
    <xf numFmtId="164" fontId="0" fillId="0" borderId="1" xfId="1" applyNumberFormat="1" applyFont="1" applyFill="1" applyBorder="1"/>
    <xf numFmtId="164" fontId="0" fillId="0" borderId="24" xfId="1" applyNumberFormat="1" applyFont="1" applyFill="1" applyBorder="1"/>
    <xf numFmtId="164" fontId="0" fillId="0" borderId="25" xfId="1" applyNumberFormat="1" applyFont="1" applyFill="1" applyBorder="1"/>
    <xf numFmtId="4" fontId="0" fillId="0" borderId="24" xfId="1" applyNumberFormat="1" applyFont="1" applyFill="1" applyBorder="1"/>
    <xf numFmtId="4" fontId="0" fillId="0" borderId="25" xfId="1" applyNumberFormat="1" applyFont="1" applyFill="1" applyBorder="1"/>
    <xf numFmtId="164" fontId="0" fillId="5" borderId="24" xfId="1" applyNumberFormat="1" applyFont="1" applyFill="1" applyBorder="1"/>
    <xf numFmtId="164" fontId="0" fillId="0" borderId="2" xfId="1" applyNumberFormat="1" applyFont="1" applyFill="1" applyBorder="1"/>
    <xf numFmtId="4" fontId="0" fillId="5" borderId="24" xfId="1" applyNumberFormat="1" applyFont="1" applyFill="1" applyBorder="1"/>
    <xf numFmtId="4" fontId="0" fillId="5" borderId="2" xfId="1" applyNumberFormat="1" applyFont="1" applyFill="1" applyBorder="1"/>
    <xf numFmtId="164" fontId="0" fillId="5" borderId="2" xfId="1" applyNumberFormat="1" applyFont="1" applyFill="1" applyBorder="1"/>
    <xf numFmtId="44" fontId="0" fillId="10" borderId="3" xfId="1" applyFont="1" applyFill="1" applyBorder="1"/>
    <xf numFmtId="0" fontId="3" fillId="11" borderId="3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 wrapText="1"/>
    </xf>
    <xf numFmtId="0" fontId="4" fillId="12" borderId="3" xfId="0" applyFont="1" applyFill="1" applyBorder="1" applyAlignment="1">
      <alignment horizontal="right"/>
    </xf>
    <xf numFmtId="4" fontId="0" fillId="0" borderId="3" xfId="0" applyNumberFormat="1" applyFill="1" applyBorder="1"/>
    <xf numFmtId="0" fontId="0" fillId="0" borderId="0" xfId="0"/>
    <xf numFmtId="0" fontId="0" fillId="0" borderId="3" xfId="0" applyBorder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0" xfId="0"/>
    <xf numFmtId="0" fontId="0" fillId="0" borderId="3" xfId="0" applyBorder="1" applyAlignment="1">
      <alignment wrapText="1"/>
    </xf>
    <xf numFmtId="0" fontId="0" fillId="0" borderId="0" xfId="0"/>
    <xf numFmtId="0" fontId="0" fillId="0" borderId="3" xfId="0" applyBorder="1" applyAlignment="1">
      <alignment wrapText="1"/>
    </xf>
    <xf numFmtId="0" fontId="0" fillId="0" borderId="0" xfId="0"/>
    <xf numFmtId="0" fontId="0" fillId="0" borderId="3" xfId="0" applyBorder="1" applyAlignment="1">
      <alignment wrapText="1"/>
    </xf>
    <xf numFmtId="0" fontId="0" fillId="0" borderId="0" xfId="0"/>
    <xf numFmtId="0" fontId="0" fillId="0" borderId="0" xfId="0" applyAlignment="1">
      <alignment horizontal="center"/>
    </xf>
    <xf numFmtId="0" fontId="3" fillId="0" borderId="16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17" xfId="0" applyFont="1" applyFill="1" applyBorder="1" applyAlignment="1">
      <alignment horizontal="left" wrapText="1"/>
    </xf>
    <xf numFmtId="0" fontId="0" fillId="0" borderId="0" xfId="0"/>
    <xf numFmtId="0" fontId="7" fillId="0" borderId="0" xfId="0" applyFont="1" applyAlignment="1">
      <alignment horizontal="center"/>
    </xf>
    <xf numFmtId="0" fontId="0" fillId="0" borderId="0" xfId="0"/>
    <xf numFmtId="0" fontId="0" fillId="0" borderId="3" xfId="0" applyBorder="1" applyAlignment="1">
      <alignment wrapText="1"/>
    </xf>
    <xf numFmtId="0" fontId="0" fillId="0" borderId="0" xfId="0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/>
    <xf numFmtId="0" fontId="19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6" fillId="2" borderId="2" xfId="0" applyNumberFormat="1" applyFont="1" applyFill="1" applyBorder="1" applyAlignment="1">
      <alignment horizontal="left"/>
    </xf>
    <xf numFmtId="0" fontId="0" fillId="0" borderId="0" xfId="0"/>
    <xf numFmtId="0" fontId="0" fillId="0" borderId="0" xfId="0"/>
    <xf numFmtId="0" fontId="23" fillId="0" borderId="0" xfId="0" applyFont="1"/>
    <xf numFmtId="0" fontId="20" fillId="0" borderId="36" xfId="0" applyFont="1" applyBorder="1" applyAlignment="1">
      <alignment horizontal="center" vertical="top" wrapText="1"/>
    </xf>
    <xf numFmtId="0" fontId="20" fillId="0" borderId="3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top" wrapText="1"/>
    </xf>
    <xf numFmtId="0" fontId="24" fillId="0" borderId="36" xfId="0" applyFont="1" applyBorder="1" applyAlignment="1">
      <alignment horizontal="left" wrapText="1"/>
    </xf>
    <xf numFmtId="0" fontId="20" fillId="0" borderId="36" xfId="0" applyFont="1" applyBorder="1" applyAlignment="1">
      <alignment horizontal="left" vertical="top" wrapText="1"/>
    </xf>
    <xf numFmtId="44" fontId="25" fillId="13" borderId="29" xfId="1" applyFont="1" applyFill="1" applyBorder="1" applyAlignment="1">
      <alignment horizontal="right" vertical="top" shrinkToFit="1"/>
    </xf>
    <xf numFmtId="0" fontId="27" fillId="0" borderId="37" xfId="0" applyFont="1" applyBorder="1" applyAlignment="1">
      <alignment horizontal="left" vertical="top" wrapText="1"/>
    </xf>
    <xf numFmtId="44" fontId="24" fillId="0" borderId="38" xfId="1" applyFont="1" applyBorder="1"/>
    <xf numFmtId="44" fontId="24" fillId="0" borderId="2" xfId="1" applyFont="1" applyBorder="1"/>
    <xf numFmtId="44" fontId="21" fillId="0" borderId="2" xfId="1" applyFont="1" applyBorder="1"/>
    <xf numFmtId="0" fontId="0" fillId="0" borderId="2" xfId="0" applyBorder="1"/>
    <xf numFmtId="1" fontId="26" fillId="0" borderId="36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/>
    </xf>
    <xf numFmtId="4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 wrapText="1"/>
    </xf>
    <xf numFmtId="0" fontId="0" fillId="0" borderId="0" xfId="0" applyAlignment="1">
      <alignment horizontal="left" wrapText="1"/>
    </xf>
    <xf numFmtId="4" fontId="3" fillId="4" borderId="2" xfId="0" applyNumberFormat="1" applyFont="1" applyFill="1" applyBorder="1" applyAlignment="1">
      <alignment horizontal="center"/>
    </xf>
    <xf numFmtId="4" fontId="0" fillId="4" borderId="2" xfId="0" applyNumberFormat="1" applyFill="1" applyBorder="1"/>
    <xf numFmtId="0" fontId="0" fillId="15" borderId="16" xfId="0" applyFill="1" applyBorder="1" applyAlignment="1">
      <alignment horizontal="center"/>
    </xf>
    <xf numFmtId="4" fontId="3" fillId="0" borderId="25" xfId="0" applyNumberFormat="1" applyFont="1" applyBorder="1" applyAlignment="1">
      <alignment horizontal="center"/>
    </xf>
    <xf numFmtId="4" fontId="3" fillId="4" borderId="2" xfId="0" applyNumberFormat="1" applyFont="1" applyFill="1" applyBorder="1"/>
    <xf numFmtId="0" fontId="0" fillId="15" borderId="14" xfId="0" applyFill="1" applyBorder="1" applyAlignment="1">
      <alignment horizontal="center"/>
    </xf>
    <xf numFmtId="0" fontId="0" fillId="15" borderId="18" xfId="0" applyFill="1" applyBorder="1" applyAlignment="1">
      <alignment horizontal="center"/>
    </xf>
    <xf numFmtId="0" fontId="0" fillId="15" borderId="14" xfId="0" applyFill="1" applyBorder="1" applyAlignment="1">
      <alignment horizontal="left"/>
    </xf>
    <xf numFmtId="0" fontId="0" fillId="15" borderId="18" xfId="0" applyFill="1" applyBorder="1" applyAlignment="1">
      <alignment horizontal="left"/>
    </xf>
    <xf numFmtId="0" fontId="0" fillId="15" borderId="14" xfId="0" applyFill="1" applyBorder="1" applyAlignment="1">
      <alignment horizontal="left" vertical="top"/>
    </xf>
    <xf numFmtId="44" fontId="25" fillId="4" borderId="29" xfId="1" applyFont="1" applyFill="1" applyBorder="1" applyAlignment="1">
      <alignment horizontal="right" vertical="top" shrinkToFit="1"/>
    </xf>
    <xf numFmtId="0" fontId="24" fillId="4" borderId="38" xfId="0" applyFont="1" applyFill="1" applyBorder="1"/>
    <xf numFmtId="0" fontId="20" fillId="4" borderId="36" xfId="0" applyFont="1" applyFill="1" applyBorder="1" applyAlignment="1">
      <alignment horizontal="center" vertical="top" wrapText="1"/>
    </xf>
    <xf numFmtId="44" fontId="24" fillId="4" borderId="38" xfId="1" applyFont="1" applyFill="1" applyBorder="1"/>
    <xf numFmtId="0" fontId="20" fillId="4" borderId="2" xfId="0" applyFont="1" applyFill="1" applyBorder="1" applyAlignment="1">
      <alignment horizontal="center" vertical="center" wrapText="1"/>
    </xf>
    <xf numFmtId="44" fontId="24" fillId="4" borderId="2" xfId="1" applyFont="1" applyFill="1" applyBorder="1"/>
    <xf numFmtId="0" fontId="20" fillId="4" borderId="2" xfId="0" applyFont="1" applyFill="1" applyBorder="1" applyAlignment="1">
      <alignment horizontal="center" vertical="top" wrapText="1"/>
    </xf>
    <xf numFmtId="44" fontId="31" fillId="4" borderId="3" xfId="1" applyFont="1" applyFill="1" applyBorder="1"/>
    <xf numFmtId="0" fontId="3" fillId="11" borderId="3" xfId="0" applyFont="1" applyFill="1" applyBorder="1" applyAlignment="1"/>
    <xf numFmtId="0" fontId="9" fillId="4" borderId="3" xfId="0" applyFont="1" applyFill="1" applyBorder="1" applyAlignment="1">
      <alignment horizontal="center" vertical="center"/>
    </xf>
    <xf numFmtId="0" fontId="8" fillId="12" borderId="3" xfId="0" applyFont="1" applyFill="1" applyBorder="1" applyAlignment="1"/>
    <xf numFmtId="0" fontId="0" fillId="0" borderId="3" xfId="0" applyBorder="1" applyAlignment="1"/>
    <xf numFmtId="0" fontId="10" fillId="12" borderId="3" xfId="0" applyFont="1" applyFill="1" applyBorder="1" applyAlignment="1">
      <alignment vertical="center"/>
    </xf>
    <xf numFmtId="0" fontId="9" fillId="4" borderId="3" xfId="0" applyFont="1" applyFill="1" applyBorder="1" applyAlignment="1"/>
    <xf numFmtId="0" fontId="0" fillId="0" borderId="4" xfId="0" applyBorder="1" applyAlignme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6" fillId="2" borderId="2" xfId="0" applyNumberFormat="1" applyFont="1" applyFill="1" applyBorder="1" applyAlignment="1">
      <alignment horizontal="left"/>
    </xf>
    <xf numFmtId="0" fontId="0" fillId="0" borderId="3" xfId="0" applyBorder="1" applyAlignment="1">
      <alignment wrapText="1"/>
    </xf>
    <xf numFmtId="0" fontId="2" fillId="6" borderId="3" xfId="0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7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6" fillId="7" borderId="5" xfId="0" applyFont="1" applyFill="1" applyBorder="1" applyAlignment="1">
      <alignment horizontal="right"/>
    </xf>
    <xf numFmtId="0" fontId="6" fillId="7" borderId="6" xfId="0" applyFont="1" applyFill="1" applyBorder="1" applyAlignment="1">
      <alignment horizontal="right"/>
    </xf>
    <xf numFmtId="0" fontId="6" fillId="7" borderId="7" xfId="0" applyFont="1" applyFill="1" applyBorder="1" applyAlignment="1">
      <alignment horizontal="right"/>
    </xf>
    <xf numFmtId="0" fontId="2" fillId="6" borderId="5" xfId="0" applyFont="1" applyFill="1" applyBorder="1" applyAlignment="1">
      <alignment wrapText="1"/>
    </xf>
    <xf numFmtId="0" fontId="2" fillId="6" borderId="6" xfId="0" applyFont="1" applyFill="1" applyBorder="1" applyAlignment="1">
      <alignment wrapText="1"/>
    </xf>
    <xf numFmtId="0" fontId="2" fillId="6" borderId="7" xfId="0" applyFont="1" applyFill="1" applyBorder="1" applyAlignment="1">
      <alignment wrapText="1"/>
    </xf>
    <xf numFmtId="0" fontId="9" fillId="7" borderId="5" xfId="0" applyFont="1" applyFill="1" applyBorder="1" applyAlignment="1">
      <alignment vertical="center"/>
    </xf>
    <xf numFmtId="0" fontId="9" fillId="7" borderId="6" xfId="0" applyFont="1" applyFill="1" applyBorder="1" applyAlignment="1">
      <alignment vertical="center"/>
    </xf>
    <xf numFmtId="0" fontId="9" fillId="7" borderId="7" xfId="0" applyFont="1" applyFill="1" applyBorder="1" applyAlignment="1">
      <alignment vertical="center"/>
    </xf>
    <xf numFmtId="0" fontId="10" fillId="6" borderId="3" xfId="0" applyFont="1" applyFill="1" applyBorder="1" applyAlignment="1">
      <alignment vertical="center"/>
    </xf>
    <xf numFmtId="0" fontId="0" fillId="7" borderId="5" xfId="0" applyFont="1" applyFill="1" applyBorder="1" applyAlignment="1">
      <alignment wrapText="1"/>
    </xf>
    <xf numFmtId="0" fontId="0" fillId="7" borderId="6" xfId="0" applyFont="1" applyFill="1" applyBorder="1" applyAlignment="1">
      <alignment wrapText="1"/>
    </xf>
    <xf numFmtId="0" fontId="0" fillId="7" borderId="7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17" xfId="0" applyFont="1" applyFill="1" applyBorder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6" fillId="0" borderId="1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11" xfId="0" applyFont="1" applyFill="1" applyBorder="1" applyAlignment="1">
      <alignment horizontal="right"/>
    </xf>
    <xf numFmtId="0" fontId="14" fillId="0" borderId="0" xfId="0" applyFont="1" applyAlignment="1">
      <alignment horizontal="left"/>
    </xf>
    <xf numFmtId="0" fontId="15" fillId="0" borderId="2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17" xfId="0" applyFont="1" applyFill="1" applyBorder="1" applyAlignment="1">
      <alignment horizontal="left" wrapText="1"/>
    </xf>
    <xf numFmtId="0" fontId="3" fillId="0" borderId="21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5" fillId="0" borderId="21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wrapText="1"/>
    </xf>
    <xf numFmtId="0" fontId="5" fillId="0" borderId="23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0" fontId="3" fillId="0" borderId="1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4" xfId="0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3" fillId="0" borderId="18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0" fontId="3" fillId="0" borderId="20" xfId="0" applyFont="1" applyFill="1" applyBorder="1" applyAlignment="1">
      <alignment horizontal="right" wrapText="1"/>
    </xf>
    <xf numFmtId="0" fontId="3" fillId="0" borderId="21" xfId="0" applyFont="1" applyFill="1" applyBorder="1" applyAlignment="1">
      <alignment horizontal="right" wrapText="1"/>
    </xf>
    <xf numFmtId="0" fontId="3" fillId="0" borderId="22" xfId="0" applyFont="1" applyFill="1" applyBorder="1" applyAlignment="1">
      <alignment horizontal="right" wrapText="1"/>
    </xf>
    <xf numFmtId="0" fontId="3" fillId="0" borderId="23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 wrapText="1"/>
    </xf>
    <xf numFmtId="0" fontId="3" fillId="0" borderId="18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0" fontId="3" fillId="0" borderId="20" xfId="0" applyFont="1" applyFill="1" applyBorder="1" applyAlignment="1">
      <alignment horizontal="left" wrapText="1"/>
    </xf>
    <xf numFmtId="0" fontId="28" fillId="14" borderId="21" xfId="0" applyFont="1" applyFill="1" applyBorder="1" applyAlignment="1">
      <alignment horizontal="right"/>
    </xf>
    <xf numFmtId="0" fontId="0" fillId="14" borderId="22" xfId="0" applyFill="1" applyBorder="1" applyAlignment="1">
      <alignment horizontal="right"/>
    </xf>
    <xf numFmtId="0" fontId="0" fillId="14" borderId="23" xfId="0" applyFill="1" applyBorder="1" applyAlignment="1">
      <alignment horizontal="right"/>
    </xf>
    <xf numFmtId="0" fontId="16" fillId="14" borderId="14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16" xfId="0" applyFont="1" applyFill="1" applyBorder="1" applyAlignment="1">
      <alignment horizontal="center"/>
    </xf>
    <xf numFmtId="0" fontId="16" fillId="14" borderId="0" xfId="0" applyFont="1" applyFill="1" applyAlignment="1">
      <alignment horizontal="center"/>
    </xf>
    <xf numFmtId="0" fontId="16" fillId="14" borderId="17" xfId="0" applyFont="1" applyFill="1" applyBorder="1" applyAlignment="1">
      <alignment horizontal="center"/>
    </xf>
    <xf numFmtId="0" fontId="16" fillId="14" borderId="18" xfId="0" applyFont="1" applyFill="1" applyBorder="1" applyAlignment="1">
      <alignment horizontal="left"/>
    </xf>
    <xf numFmtId="0" fontId="16" fillId="14" borderId="19" xfId="0" applyFont="1" applyFill="1" applyBorder="1" applyAlignment="1">
      <alignment horizontal="left"/>
    </xf>
    <xf numFmtId="0" fontId="16" fillId="14" borderId="20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 wrapText="1"/>
    </xf>
    <xf numFmtId="0" fontId="0" fillId="15" borderId="13" xfId="0" applyFill="1" applyBorder="1" applyAlignment="1">
      <alignment horizontal="left" wrapText="1"/>
    </xf>
    <xf numFmtId="0" fontId="0" fillId="15" borderId="15" xfId="0" applyFill="1" applyBorder="1" applyAlignment="1">
      <alignment horizontal="left" wrapText="1"/>
    </xf>
    <xf numFmtId="0" fontId="0" fillId="15" borderId="0" xfId="0" applyFill="1" applyAlignment="1">
      <alignment horizontal="left" wrapText="1"/>
    </xf>
    <xf numFmtId="0" fontId="0" fillId="15" borderId="17" xfId="0" applyFill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0" fillId="15" borderId="19" xfId="0" applyFill="1" applyBorder="1" applyAlignment="1">
      <alignment horizontal="left" wrapText="1"/>
    </xf>
    <xf numFmtId="0" fontId="0" fillId="15" borderId="20" xfId="0" applyFill="1" applyBorder="1" applyAlignment="1">
      <alignment horizontal="left" wrapText="1"/>
    </xf>
    <xf numFmtId="0" fontId="30" fillId="0" borderId="39" xfId="2" applyFont="1" applyAlignment="1">
      <alignment horizontal="center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center" vertical="top" wrapText="1"/>
    </xf>
    <xf numFmtId="0" fontId="24" fillId="4" borderId="35" xfId="0" applyFont="1" applyFill="1" applyBorder="1" applyAlignment="1">
      <alignment horizontal="center" vertical="top" wrapText="1"/>
    </xf>
    <xf numFmtId="0" fontId="20" fillId="0" borderId="29" xfId="0" applyFont="1" applyBorder="1" applyAlignment="1">
      <alignment horizontal="center" vertical="top" wrapText="1"/>
    </xf>
    <xf numFmtId="0" fontId="24" fillId="0" borderId="35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left" vertical="top" wrapText="1" indent="2"/>
    </xf>
    <xf numFmtId="0" fontId="20" fillId="0" borderId="31" xfId="0" applyFont="1" applyBorder="1" applyAlignment="1">
      <alignment horizontal="left" vertical="top" wrapText="1" indent="2"/>
    </xf>
    <xf numFmtId="0" fontId="20" fillId="0" borderId="32" xfId="0" applyFont="1" applyBorder="1" applyAlignment="1">
      <alignment horizontal="left" vertical="top" wrapText="1" indent="2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top" wrapText="1"/>
    </xf>
    <xf numFmtId="0" fontId="20" fillId="4" borderId="25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3" xfId="0" applyFont="1" applyBorder="1" applyAlignment="1"/>
    <xf numFmtId="0" fontId="3" fillId="5" borderId="14" xfId="0" applyFont="1" applyFill="1" applyBorder="1"/>
    <xf numFmtId="0" fontId="3" fillId="5" borderId="15" xfId="0" applyFont="1" applyFill="1" applyBorder="1"/>
    <xf numFmtId="0" fontId="0" fillId="0" borderId="14" xfId="0" applyBorder="1" applyAlignment="1"/>
    <xf numFmtId="0" fontId="0" fillId="0" borderId="15" xfId="0" applyBorder="1" applyAlignment="1"/>
    <xf numFmtId="0" fontId="3" fillId="5" borderId="16" xfId="0" applyFont="1" applyFill="1" applyBorder="1" applyAlignment="1">
      <alignment horizontal="left"/>
    </xf>
    <xf numFmtId="0" fontId="3" fillId="5" borderId="17" xfId="0" applyFont="1" applyFill="1" applyBorder="1" applyAlignment="1">
      <alignment horizontal="left"/>
    </xf>
    <xf numFmtId="0" fontId="0" fillId="0" borderId="16" xfId="0" applyBorder="1" applyAlignment="1"/>
    <xf numFmtId="0" fontId="0" fillId="0" borderId="17" xfId="0" applyBorder="1" applyAlignment="1"/>
    <xf numFmtId="0" fontId="0" fillId="5" borderId="16" xfId="0" applyFill="1" applyBorder="1"/>
    <xf numFmtId="0" fontId="0" fillId="5" borderId="17" xfId="0" applyFill="1" applyBorder="1"/>
    <xf numFmtId="0" fontId="0" fillId="5" borderId="16" xfId="0" applyFill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0" fillId="5" borderId="18" xfId="0" applyFill="1" applyBorder="1" applyAlignment="1">
      <alignment horizontal="left"/>
    </xf>
    <xf numFmtId="0" fontId="0" fillId="5" borderId="20" xfId="0" applyFill="1" applyBorder="1" applyAlignment="1">
      <alignment horizontal="left"/>
    </xf>
    <xf numFmtId="0" fontId="0" fillId="0" borderId="18" xfId="0" applyBorder="1" applyAlignment="1"/>
    <xf numFmtId="0" fontId="0" fillId="0" borderId="20" xfId="0" applyBorder="1" applyAlignment="1"/>
    <xf numFmtId="0" fontId="3" fillId="0" borderId="21" xfId="0" applyFont="1" applyFill="1" applyBorder="1" applyAlignment="1">
      <alignment horizontal="right"/>
    </xf>
    <xf numFmtId="0" fontId="3" fillId="0" borderId="23" xfId="0" applyFont="1" applyFill="1" applyBorder="1" applyAlignment="1">
      <alignment horizontal="right"/>
    </xf>
    <xf numFmtId="0" fontId="0" fillId="5" borderId="21" xfId="0" applyFill="1" applyBorder="1" applyAlignment="1"/>
    <xf numFmtId="0" fontId="0" fillId="5" borderId="23" xfId="0" applyFill="1" applyBorder="1" applyAlignment="1"/>
    <xf numFmtId="0" fontId="0" fillId="5" borderId="14" xfId="0" applyFill="1" applyBorder="1" applyAlignment="1">
      <alignment horizontal="left" wrapText="1"/>
    </xf>
    <xf numFmtId="0" fontId="0" fillId="5" borderId="15" xfId="0" applyFill="1" applyBorder="1" applyAlignment="1">
      <alignment horizontal="left" wrapText="1"/>
    </xf>
    <xf numFmtId="0" fontId="0" fillId="0" borderId="16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3" fillId="5" borderId="21" xfId="0" applyFont="1" applyFill="1" applyBorder="1" applyAlignment="1">
      <alignment horizontal="right"/>
    </xf>
    <xf numFmtId="0" fontId="3" fillId="5" borderId="23" xfId="0" applyFont="1" applyFill="1" applyBorder="1" applyAlignment="1">
      <alignment horizontal="right"/>
    </xf>
    <xf numFmtId="0" fontId="3" fillId="5" borderId="22" xfId="0" applyFont="1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5" borderId="16" xfId="0" applyFill="1" applyBorder="1" applyAlignment="1">
      <alignment horizontal="left" wrapText="1"/>
    </xf>
    <xf numFmtId="0" fontId="0" fillId="5" borderId="17" xfId="0" applyFill="1" applyBorder="1" applyAlignment="1">
      <alignment horizontal="left" wrapText="1"/>
    </xf>
    <xf numFmtId="43" fontId="0" fillId="0" borderId="0" xfId="3" applyFont="1"/>
    <xf numFmtId="43" fontId="14" fillId="0" borderId="0" xfId="3" applyFont="1" applyAlignment="1">
      <alignment horizontal="left"/>
    </xf>
    <xf numFmtId="43" fontId="0" fillId="0" borderId="0" xfId="3" applyFont="1" applyAlignment="1">
      <alignment horizontal="center"/>
    </xf>
    <xf numFmtId="43" fontId="0" fillId="0" borderId="0" xfId="3" applyFont="1" applyFill="1" applyBorder="1" applyAlignment="1"/>
    <xf numFmtId="43" fontId="15" fillId="0" borderId="12" xfId="3" applyFont="1" applyFill="1" applyBorder="1" applyAlignment="1">
      <alignment vertical="center"/>
    </xf>
    <xf numFmtId="43" fontId="16" fillId="0" borderId="2" xfId="3" applyFont="1" applyFill="1" applyBorder="1" applyAlignment="1">
      <alignment horizontal="center"/>
    </xf>
    <xf numFmtId="43" fontId="16" fillId="0" borderId="14" xfId="3" applyFont="1" applyFill="1" applyBorder="1" applyAlignment="1">
      <alignment horizontal="center"/>
    </xf>
    <xf numFmtId="43" fontId="16" fillId="0" borderId="13" xfId="3" applyFont="1" applyFill="1" applyBorder="1" applyAlignment="1">
      <alignment horizontal="center"/>
    </xf>
    <xf numFmtId="43" fontId="16" fillId="0" borderId="15" xfId="3" applyFont="1" applyFill="1" applyBorder="1" applyAlignment="1">
      <alignment horizontal="center"/>
    </xf>
    <xf numFmtId="43" fontId="16" fillId="0" borderId="18" xfId="3" applyFont="1" applyFill="1" applyBorder="1" applyAlignment="1">
      <alignment horizontal="center"/>
    </xf>
    <xf numFmtId="43" fontId="16" fillId="0" borderId="19" xfId="3" applyFont="1" applyFill="1" applyBorder="1" applyAlignment="1">
      <alignment horizontal="center"/>
    </xf>
    <xf numFmtId="43" fontId="16" fillId="0" borderId="20" xfId="3" applyFont="1" applyFill="1" applyBorder="1" applyAlignment="1">
      <alignment horizontal="center"/>
    </xf>
    <xf numFmtId="43" fontId="9" fillId="0" borderId="2" xfId="3" applyFont="1" applyFill="1" applyBorder="1" applyAlignment="1">
      <alignment horizontal="center" vertical="center"/>
    </xf>
    <xf numFmtId="43" fontId="16" fillId="0" borderId="21" xfId="3" applyFont="1" applyFill="1" applyBorder="1" applyAlignment="1">
      <alignment horizontal="center"/>
    </xf>
    <xf numFmtId="43" fontId="16" fillId="0" borderId="22" xfId="3" applyFont="1" applyFill="1" applyBorder="1" applyAlignment="1">
      <alignment horizontal="center"/>
    </xf>
    <xf numFmtId="43" fontId="16" fillId="0" borderId="23" xfId="3" applyFont="1" applyFill="1" applyBorder="1" applyAlignment="1">
      <alignment horizontal="center"/>
    </xf>
    <xf numFmtId="43" fontId="15" fillId="0" borderId="2" xfId="3" applyFont="1" applyFill="1" applyBorder="1" applyAlignment="1">
      <alignment horizontal="center" wrapText="1"/>
    </xf>
    <xf numFmtId="43" fontId="9" fillId="0" borderId="2" xfId="3" applyFont="1" applyFill="1" applyBorder="1" applyAlignment="1">
      <alignment horizontal="center" vertical="center"/>
    </xf>
    <xf numFmtId="43" fontId="20" fillId="0" borderId="2" xfId="3" applyFont="1" applyFill="1" applyBorder="1" applyAlignment="1">
      <alignment horizontal="center" wrapText="1"/>
    </xf>
    <xf numFmtId="43" fontId="3" fillId="0" borderId="2" xfId="3" applyFont="1" applyFill="1" applyBorder="1" applyAlignment="1">
      <alignment horizontal="center" wrapText="1"/>
    </xf>
    <xf numFmtId="43" fontId="21" fillId="0" borderId="2" xfId="3" applyFont="1" applyFill="1" applyBorder="1" applyAlignment="1">
      <alignment horizontal="center" wrapText="1"/>
    </xf>
    <xf numFmtId="43" fontId="17" fillId="0" borderId="2" xfId="3" applyFont="1" applyFill="1" applyBorder="1" applyAlignment="1">
      <alignment horizontal="center" wrapText="1"/>
    </xf>
    <xf numFmtId="43" fontId="3" fillId="0" borderId="13" xfId="3" applyFont="1" applyFill="1" applyBorder="1" applyAlignment="1">
      <alignment horizontal="left"/>
    </xf>
    <xf numFmtId="43" fontId="0" fillId="0" borderId="14" xfId="3" applyFont="1" applyFill="1" applyBorder="1"/>
    <xf numFmtId="43" fontId="0" fillId="0" borderId="13" xfId="3" applyFont="1" applyFill="1" applyBorder="1"/>
    <xf numFmtId="43" fontId="0" fillId="0" borderId="2" xfId="3" applyFont="1" applyFill="1" applyBorder="1"/>
    <xf numFmtId="43" fontId="0" fillId="5" borderId="2" xfId="3" applyFont="1" applyFill="1" applyBorder="1"/>
    <xf numFmtId="43" fontId="3" fillId="0" borderId="0" xfId="3" applyFont="1" applyFill="1" applyBorder="1" applyAlignment="1">
      <alignment horizontal="left"/>
    </xf>
    <xf numFmtId="43" fontId="0" fillId="0" borderId="16" xfId="3" applyFont="1" applyFill="1" applyBorder="1"/>
    <xf numFmtId="43" fontId="0" fillId="0" borderId="0" xfId="3" applyFont="1" applyFill="1" applyBorder="1"/>
    <xf numFmtId="43" fontId="3" fillId="0" borderId="17" xfId="3" applyFont="1" applyBorder="1" applyAlignment="1">
      <alignment horizontal="left" wrapText="1"/>
    </xf>
    <xf numFmtId="43" fontId="0" fillId="0" borderId="24" xfId="3" applyFont="1" applyBorder="1"/>
    <xf numFmtId="43" fontId="0" fillId="0" borderId="17" xfId="3" applyFont="1" applyFill="1" applyBorder="1" applyAlignment="1">
      <alignment wrapText="1"/>
    </xf>
    <xf numFmtId="43" fontId="0" fillId="0" borderId="17" xfId="3" applyFont="1" applyBorder="1" applyAlignment="1">
      <alignment horizontal="left" wrapText="1"/>
    </xf>
    <xf numFmtId="43" fontId="0" fillId="0" borderId="2" xfId="3" applyFont="1" applyBorder="1"/>
    <xf numFmtId="43" fontId="3" fillId="0" borderId="17" xfId="3" applyFont="1" applyFill="1" applyBorder="1" applyAlignment="1">
      <alignment horizontal="left" wrapText="1"/>
    </xf>
    <xf numFmtId="43" fontId="0" fillId="0" borderId="21" xfId="3" applyFont="1" applyFill="1" applyBorder="1"/>
    <xf numFmtId="43" fontId="0" fillId="0" borderId="23" xfId="3" applyFont="1" applyFill="1" applyBorder="1"/>
    <xf numFmtId="43" fontId="22" fillId="9" borderId="26" xfId="3" applyFont="1" applyFill="1" applyBorder="1"/>
    <xf numFmtId="43" fontId="3" fillId="0" borderId="0" xfId="3" applyFont="1" applyFill="1" applyBorder="1" applyAlignment="1">
      <alignment horizontal="left" wrapText="1"/>
    </xf>
    <xf numFmtId="43" fontId="0" fillId="5" borderId="21" xfId="3" applyFont="1" applyFill="1" applyBorder="1"/>
    <xf numFmtId="43" fontId="0" fillId="5" borderId="23" xfId="3" applyFont="1" applyFill="1" applyBorder="1"/>
    <xf numFmtId="43" fontId="0" fillId="0" borderId="17" xfId="3" applyFont="1" applyBorder="1" applyAlignment="1">
      <alignment wrapText="1"/>
    </xf>
    <xf numFmtId="43" fontId="0" fillId="8" borderId="21" xfId="3" applyFont="1" applyFill="1" applyBorder="1"/>
    <xf numFmtId="43" fontId="0" fillId="8" borderId="23" xfId="3" applyFont="1" applyFill="1" applyBorder="1"/>
    <xf numFmtId="43" fontId="0" fillId="0" borderId="21" xfId="3" applyFont="1" applyBorder="1"/>
    <xf numFmtId="43" fontId="0" fillId="0" borderId="23" xfId="3" applyFont="1" applyBorder="1"/>
    <xf numFmtId="43" fontId="3" fillId="0" borderId="20" xfId="3" applyFont="1" applyFill="1" applyBorder="1" applyAlignment="1">
      <alignment horizontal="left" wrapText="1"/>
    </xf>
    <xf numFmtId="43" fontId="0" fillId="0" borderId="25" xfId="3" applyFont="1" applyBorder="1"/>
    <xf numFmtId="43" fontId="1" fillId="9" borderId="2" xfId="3" applyFont="1" applyFill="1" applyBorder="1"/>
    <xf numFmtId="43" fontId="3" fillId="0" borderId="13" xfId="3" applyFont="1" applyFill="1" applyBorder="1" applyAlignment="1">
      <alignment horizontal="left" wrapText="1"/>
    </xf>
    <xf numFmtId="43" fontId="0" fillId="0" borderId="13" xfId="3" applyFont="1" applyBorder="1"/>
    <xf numFmtId="43" fontId="3" fillId="0" borderId="0" xfId="3" applyFont="1" applyFill="1" applyBorder="1" applyAlignment="1">
      <alignment horizontal="right" wrapText="1"/>
    </xf>
    <xf numFmtId="43" fontId="11" fillId="0" borderId="0" xfId="3" applyFont="1"/>
  </cellXfs>
  <cellStyles count="4">
    <cellStyle name="Millares" xfId="3" builtinId="3"/>
    <cellStyle name="Moneda" xfId="1" builtinId="4"/>
    <cellStyle name="Normal" xfId="0" builtinId="0"/>
    <cellStyle name="Título 3" xfId="2" builtinId="18"/>
  </cellStyles>
  <dxfs count="0"/>
  <tableStyles count="0" defaultTableStyle="TableStyleMedium9" defaultPivotStyle="PivotStyleLight16"/>
  <colors>
    <mruColors>
      <color rgb="FFFFFF99"/>
      <color rgb="FFFFFF66"/>
      <color rgb="FFCCFFCC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6"/>
  <sheetViews>
    <sheetView topLeftCell="G13" workbookViewId="0">
      <selection activeCell="F13" sqref="F13"/>
    </sheetView>
  </sheetViews>
  <sheetFormatPr baseColWidth="10" defaultColWidth="18" defaultRowHeight="15"/>
  <cols>
    <col min="1" max="1" width="15.85546875" hidden="1" customWidth="1"/>
    <col min="2" max="2" width="18.28515625" hidden="1" customWidth="1"/>
    <col min="3" max="3" width="28.28515625" hidden="1" customWidth="1"/>
    <col min="4" max="4" width="13.7109375" hidden="1" customWidth="1"/>
    <col min="5" max="5" width="14.28515625" hidden="1" customWidth="1"/>
    <col min="6" max="6" width="17.5703125" hidden="1" customWidth="1"/>
    <col min="7" max="7" width="18" customWidth="1"/>
  </cols>
  <sheetData>
    <row r="1" spans="1:15">
      <c r="A1" s="100"/>
      <c r="B1" s="114"/>
      <c r="H1" s="1" t="s">
        <v>33</v>
      </c>
    </row>
    <row r="2" spans="1:15" ht="18.75">
      <c r="H2" s="161" t="s">
        <v>0</v>
      </c>
      <c r="I2" s="162"/>
      <c r="J2" s="162"/>
      <c r="K2" s="162"/>
      <c r="L2" s="162"/>
      <c r="M2" s="162"/>
      <c r="N2" s="162"/>
      <c r="O2" s="162"/>
    </row>
    <row r="4" spans="1:15">
      <c r="A4" t="s">
        <v>39</v>
      </c>
      <c r="H4" t="s">
        <v>1</v>
      </c>
      <c r="I4" s="2" t="s">
        <v>2</v>
      </c>
      <c r="J4" s="163" t="s">
        <v>3</v>
      </c>
      <c r="K4" s="163"/>
      <c r="L4" s="163"/>
      <c r="M4" s="3"/>
      <c r="N4" s="3"/>
    </row>
    <row r="5" spans="1:15">
      <c r="A5" t="s">
        <v>34</v>
      </c>
      <c r="B5" s="10" t="s">
        <v>36</v>
      </c>
      <c r="H5" t="s">
        <v>4</v>
      </c>
      <c r="I5" s="4" t="s">
        <v>5</v>
      </c>
    </row>
    <row r="6" spans="1:15">
      <c r="A6" t="s">
        <v>35</v>
      </c>
      <c r="B6" s="10" t="s">
        <v>37</v>
      </c>
      <c r="H6" t="s">
        <v>31</v>
      </c>
      <c r="I6" s="4" t="s">
        <v>32</v>
      </c>
    </row>
    <row r="7" spans="1:15">
      <c r="A7" t="s">
        <v>38</v>
      </c>
      <c r="H7" t="s">
        <v>693</v>
      </c>
      <c r="I7" s="101" t="s">
        <v>694</v>
      </c>
    </row>
    <row r="8" spans="1:15" ht="15.75">
      <c r="A8" t="s">
        <v>40</v>
      </c>
      <c r="H8" s="156" t="s">
        <v>6</v>
      </c>
      <c r="I8" s="156"/>
      <c r="J8" s="156"/>
      <c r="K8" s="156"/>
      <c r="L8" s="156"/>
      <c r="M8" s="156"/>
      <c r="N8" s="156"/>
      <c r="O8" s="75" t="s">
        <v>19</v>
      </c>
    </row>
    <row r="9" spans="1:15" ht="31.5">
      <c r="A9" t="s">
        <v>41</v>
      </c>
      <c r="H9" s="157"/>
      <c r="I9" s="157"/>
      <c r="J9" s="157"/>
      <c r="K9" s="155" t="s">
        <v>644</v>
      </c>
      <c r="L9" s="155"/>
      <c r="M9" s="155"/>
      <c r="N9" s="155"/>
      <c r="O9" s="6" t="s">
        <v>18</v>
      </c>
    </row>
    <row r="10" spans="1:15" ht="60">
      <c r="H10" s="158" t="s">
        <v>20</v>
      </c>
      <c r="I10" s="158"/>
      <c r="J10" s="158"/>
      <c r="K10" s="5" t="str">
        <f>CONCATENATE("Previsiones Iniciales Presupuesto ",I5)</f>
        <v>Previsiones Iniciales Presupuesto 2023</v>
      </c>
      <c r="L10" s="5" t="s">
        <v>696</v>
      </c>
      <c r="M10" s="74" t="s">
        <v>15</v>
      </c>
      <c r="N10" s="74" t="s">
        <v>16</v>
      </c>
      <c r="O10" s="74" t="s">
        <v>16</v>
      </c>
    </row>
    <row r="11" spans="1:15">
      <c r="A11">
        <v>1</v>
      </c>
      <c r="B11" s="77">
        <v>12091000</v>
      </c>
      <c r="C11" s="77">
        <v>12091000</v>
      </c>
      <c r="D11" s="77">
        <v>10747532.590000002</v>
      </c>
      <c r="E11" s="77">
        <v>4508547.17</v>
      </c>
      <c r="F11" s="77">
        <v>1040290.7</v>
      </c>
      <c r="H11" s="73">
        <v>1</v>
      </c>
      <c r="I11" s="154" t="s">
        <v>7</v>
      </c>
      <c r="J11" s="154"/>
      <c r="K11" s="72">
        <f t="shared" ref="K11:K19" si="0">B11</f>
        <v>12091000</v>
      </c>
      <c r="L11" s="72">
        <f t="shared" ref="L11:L19" si="1">C11</f>
        <v>12091000</v>
      </c>
      <c r="M11" s="72">
        <f t="shared" ref="M11:M19" si="2">D11</f>
        <v>10747532.590000002</v>
      </c>
      <c r="N11" s="72">
        <f t="shared" ref="N11:N19" si="3">E11</f>
        <v>4508547.17</v>
      </c>
      <c r="O11" s="72">
        <f t="shared" ref="O11:O19" si="4">F11</f>
        <v>1040290.7</v>
      </c>
    </row>
    <row r="12" spans="1:15">
      <c r="A12">
        <v>2</v>
      </c>
      <c r="B12" s="77">
        <v>1103700</v>
      </c>
      <c r="C12" s="77">
        <v>1103700</v>
      </c>
      <c r="D12" s="77">
        <v>425366.11</v>
      </c>
      <c r="E12" s="77">
        <v>425366.11</v>
      </c>
      <c r="F12" s="77">
        <v>2062.2399999999998</v>
      </c>
      <c r="H12" s="73">
        <v>2</v>
      </c>
      <c r="I12" s="154" t="s">
        <v>8</v>
      </c>
      <c r="J12" s="154"/>
      <c r="K12" s="72">
        <f t="shared" si="0"/>
        <v>1103700</v>
      </c>
      <c r="L12" s="72">
        <f t="shared" si="1"/>
        <v>1103700</v>
      </c>
      <c r="M12" s="72">
        <f t="shared" si="2"/>
        <v>425366.11</v>
      </c>
      <c r="N12" s="72">
        <f t="shared" si="3"/>
        <v>425366.11</v>
      </c>
      <c r="O12" s="72">
        <f t="shared" si="4"/>
        <v>2062.2399999999998</v>
      </c>
    </row>
    <row r="13" spans="1:15">
      <c r="A13">
        <v>3</v>
      </c>
      <c r="B13" s="77">
        <v>4652100</v>
      </c>
      <c r="C13" s="77">
        <v>4738816.92</v>
      </c>
      <c r="D13" s="77">
        <v>3364314.82</v>
      </c>
      <c r="E13" s="77">
        <v>3040492.92</v>
      </c>
      <c r="F13" s="77">
        <v>181596.21</v>
      </c>
      <c r="H13" s="73">
        <v>3</v>
      </c>
      <c r="I13" s="154" t="s">
        <v>9</v>
      </c>
      <c r="J13" s="154"/>
      <c r="K13" s="72">
        <f t="shared" si="0"/>
        <v>4652100</v>
      </c>
      <c r="L13" s="72">
        <f t="shared" si="1"/>
        <v>4738816.92</v>
      </c>
      <c r="M13" s="72">
        <f t="shared" si="2"/>
        <v>3364314.82</v>
      </c>
      <c r="N13" s="72">
        <f t="shared" si="3"/>
        <v>3040492.92</v>
      </c>
      <c r="O13" s="72">
        <f t="shared" si="4"/>
        <v>181596.21</v>
      </c>
    </row>
    <row r="14" spans="1:15">
      <c r="A14">
        <v>4</v>
      </c>
      <c r="B14" s="77">
        <v>11492429</v>
      </c>
      <c r="C14" s="77">
        <v>12524759.32</v>
      </c>
      <c r="D14" s="77">
        <v>9219769.8100000005</v>
      </c>
      <c r="E14" s="77">
        <v>8784159.8499999996</v>
      </c>
      <c r="F14" s="77">
        <v>542095.99</v>
      </c>
      <c r="H14" s="73">
        <v>4</v>
      </c>
      <c r="I14" s="154" t="s">
        <v>10</v>
      </c>
      <c r="J14" s="154"/>
      <c r="K14" s="72">
        <f t="shared" si="0"/>
        <v>11492429</v>
      </c>
      <c r="L14" s="72">
        <f t="shared" si="1"/>
        <v>12524759.32</v>
      </c>
      <c r="M14" s="72">
        <f t="shared" si="2"/>
        <v>9219769.8100000005</v>
      </c>
      <c r="N14" s="72">
        <f t="shared" si="3"/>
        <v>8784159.8499999996</v>
      </c>
      <c r="O14" s="72">
        <f t="shared" si="4"/>
        <v>542095.99</v>
      </c>
    </row>
    <row r="15" spans="1:15">
      <c r="A15">
        <v>5</v>
      </c>
      <c r="B15" s="77">
        <v>55100</v>
      </c>
      <c r="C15" s="77">
        <v>55100</v>
      </c>
      <c r="D15" s="77">
        <v>137285.97999999998</v>
      </c>
      <c r="E15" s="77">
        <v>84863.18</v>
      </c>
      <c r="F15" s="77">
        <v>139796.32</v>
      </c>
      <c r="H15" s="73">
        <v>5</v>
      </c>
      <c r="I15" s="154" t="s">
        <v>11</v>
      </c>
      <c r="J15" s="154"/>
      <c r="K15" s="72">
        <f t="shared" si="0"/>
        <v>55100</v>
      </c>
      <c r="L15" s="72">
        <f t="shared" si="1"/>
        <v>55100</v>
      </c>
      <c r="M15" s="72">
        <f t="shared" si="2"/>
        <v>137285.97999999998</v>
      </c>
      <c r="N15" s="72">
        <f t="shared" si="3"/>
        <v>84863.18</v>
      </c>
      <c r="O15" s="72">
        <f t="shared" si="4"/>
        <v>139796.32</v>
      </c>
    </row>
    <row r="16" spans="1:15">
      <c r="A16">
        <v>6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H16" s="73">
        <v>6</v>
      </c>
      <c r="I16" s="154" t="s">
        <v>12</v>
      </c>
      <c r="J16" s="154"/>
      <c r="K16" s="72">
        <f t="shared" si="0"/>
        <v>0</v>
      </c>
      <c r="L16" s="72">
        <f t="shared" si="1"/>
        <v>0</v>
      </c>
      <c r="M16" s="72">
        <f t="shared" si="2"/>
        <v>0</v>
      </c>
      <c r="N16" s="72">
        <f t="shared" si="3"/>
        <v>0</v>
      </c>
      <c r="O16" s="72">
        <f t="shared" si="4"/>
        <v>0</v>
      </c>
    </row>
    <row r="17" spans="1:19">
      <c r="A17">
        <v>7</v>
      </c>
      <c r="B17" s="77">
        <v>0</v>
      </c>
      <c r="C17" s="77">
        <v>2873868.88</v>
      </c>
      <c r="D17" s="77">
        <v>2632694.4700000002</v>
      </c>
      <c r="E17" s="77">
        <v>2632694.4700000002</v>
      </c>
      <c r="F17" s="77">
        <v>994674.94</v>
      </c>
      <c r="H17" s="73">
        <v>7</v>
      </c>
      <c r="I17" s="154" t="s">
        <v>575</v>
      </c>
      <c r="J17" s="154"/>
      <c r="K17" s="72">
        <f t="shared" si="0"/>
        <v>0</v>
      </c>
      <c r="L17" s="72">
        <f t="shared" si="1"/>
        <v>2873868.88</v>
      </c>
      <c r="M17" s="72">
        <f t="shared" si="2"/>
        <v>2632694.4700000002</v>
      </c>
      <c r="N17" s="72">
        <f t="shared" si="3"/>
        <v>2632694.4700000002</v>
      </c>
      <c r="O17" s="72">
        <f t="shared" si="4"/>
        <v>994674.94</v>
      </c>
      <c r="Q17" s="109"/>
    </row>
    <row r="18" spans="1:19">
      <c r="A18">
        <v>8</v>
      </c>
      <c r="B18" s="77">
        <v>92700</v>
      </c>
      <c r="C18" s="77">
        <v>15492940.59</v>
      </c>
      <c r="D18" s="77">
        <v>9500</v>
      </c>
      <c r="E18" s="77">
        <v>2617.64</v>
      </c>
      <c r="F18" s="77">
        <v>12111.16</v>
      </c>
      <c r="H18" s="73">
        <v>8</v>
      </c>
      <c r="I18" s="154" t="s">
        <v>13</v>
      </c>
      <c r="J18" s="154"/>
      <c r="K18" s="72">
        <f t="shared" si="0"/>
        <v>92700</v>
      </c>
      <c r="L18" s="72">
        <f t="shared" si="1"/>
        <v>15492940.59</v>
      </c>
      <c r="M18" s="72">
        <f t="shared" si="2"/>
        <v>9500</v>
      </c>
      <c r="N18" s="72">
        <f t="shared" si="3"/>
        <v>2617.64</v>
      </c>
      <c r="O18" s="72">
        <f t="shared" si="4"/>
        <v>12111.16</v>
      </c>
      <c r="Q18" s="108"/>
    </row>
    <row r="19" spans="1:19">
      <c r="A19">
        <v>9</v>
      </c>
      <c r="B19" s="77">
        <v>1408074.27</v>
      </c>
      <c r="C19" s="77">
        <v>1408074.27</v>
      </c>
      <c r="D19" s="77">
        <v>1408074.27</v>
      </c>
      <c r="E19" s="77">
        <v>1408074.27</v>
      </c>
      <c r="F19" s="77">
        <v>0</v>
      </c>
      <c r="H19" s="73">
        <v>9</v>
      </c>
      <c r="I19" s="154" t="s">
        <v>14</v>
      </c>
      <c r="J19" s="154"/>
      <c r="K19" s="72">
        <f t="shared" si="0"/>
        <v>1408074.27</v>
      </c>
      <c r="L19" s="72">
        <f t="shared" si="1"/>
        <v>1408074.27</v>
      </c>
      <c r="M19" s="72">
        <f t="shared" si="2"/>
        <v>1408074.27</v>
      </c>
      <c r="N19" s="72">
        <f t="shared" si="3"/>
        <v>1408074.27</v>
      </c>
      <c r="O19" s="72">
        <f t="shared" si="4"/>
        <v>0</v>
      </c>
    </row>
    <row r="20" spans="1:19" ht="15.75">
      <c r="B20" s="77"/>
      <c r="C20" s="77"/>
      <c r="D20" s="77"/>
      <c r="E20" s="77"/>
      <c r="F20" s="77"/>
      <c r="H20" s="159" t="s">
        <v>28</v>
      </c>
      <c r="I20" s="159"/>
      <c r="J20" s="159"/>
      <c r="K20" s="9">
        <f>SUM(K11:K19)</f>
        <v>30895103.27</v>
      </c>
      <c r="L20" s="9">
        <f>SUM(L11:L19)</f>
        <v>50288259.980000004</v>
      </c>
      <c r="M20" s="9">
        <f>SUM(M11:M19)</f>
        <v>27944538.050000001</v>
      </c>
      <c r="N20" s="9">
        <f>SUM(N11:N19)</f>
        <v>20886815.609999999</v>
      </c>
      <c r="O20" s="9">
        <f>SUM(O11:O19)</f>
        <v>2912627.56</v>
      </c>
      <c r="P20" s="107"/>
    </row>
    <row r="21" spans="1:19" ht="6" customHeight="1">
      <c r="B21" s="77"/>
      <c r="C21" s="77"/>
      <c r="D21" s="77"/>
      <c r="E21" s="77"/>
      <c r="F21" s="77"/>
      <c r="H21" s="160"/>
      <c r="I21" s="160"/>
      <c r="J21" s="160"/>
    </row>
    <row r="22" spans="1:19" ht="31.5">
      <c r="B22" s="77"/>
      <c r="C22" s="77"/>
      <c r="D22" s="77"/>
      <c r="E22" s="77"/>
      <c r="F22" s="77"/>
      <c r="G22" s="100"/>
      <c r="H22" s="157"/>
      <c r="I22" s="157"/>
      <c r="J22" s="157"/>
      <c r="K22" s="155" t="s">
        <v>644</v>
      </c>
      <c r="L22" s="155"/>
      <c r="M22" s="155"/>
      <c r="N22" s="155"/>
      <c r="O22" s="6" t="s">
        <v>18</v>
      </c>
      <c r="P22" s="111"/>
    </row>
    <row r="23" spans="1:19" ht="60">
      <c r="B23" s="77"/>
      <c r="C23" s="77"/>
      <c r="D23" s="77"/>
      <c r="E23" s="77"/>
      <c r="F23" s="77"/>
      <c r="H23" s="158" t="s">
        <v>21</v>
      </c>
      <c r="I23" s="158"/>
      <c r="J23" s="158"/>
      <c r="K23" s="5" t="str">
        <f>CONCATENATE("Prueba ",I18)</f>
        <v>Prueba Activos financieros</v>
      </c>
      <c r="L23" s="5" t="s">
        <v>696</v>
      </c>
      <c r="M23" s="74" t="s">
        <v>29</v>
      </c>
      <c r="N23" s="74" t="s">
        <v>697</v>
      </c>
      <c r="O23" s="74" t="s">
        <v>697</v>
      </c>
      <c r="P23" s="28"/>
      <c r="Q23" s="106"/>
      <c r="S23" s="100"/>
    </row>
    <row r="24" spans="1:19">
      <c r="A24">
        <v>1</v>
      </c>
      <c r="B24" s="77">
        <v>13075690</v>
      </c>
      <c r="C24" s="77">
        <v>13698090.43</v>
      </c>
      <c r="D24" s="77">
        <v>8571146.1500000004</v>
      </c>
      <c r="E24" s="77">
        <v>8551304.5099999998</v>
      </c>
      <c r="F24" s="77">
        <v>0</v>
      </c>
      <c r="H24" s="73">
        <v>1</v>
      </c>
      <c r="I24" s="154" t="s">
        <v>22</v>
      </c>
      <c r="J24" s="154"/>
      <c r="K24" s="72">
        <f t="shared" ref="K24:K32" si="5">B24</f>
        <v>13075690</v>
      </c>
      <c r="L24" s="72">
        <f t="shared" ref="L24:L32" si="6">C24</f>
        <v>13698090.43</v>
      </c>
      <c r="M24" s="72">
        <f t="shared" ref="M24:M32" si="7">D24</f>
        <v>8571146.1500000004</v>
      </c>
      <c r="N24" s="72">
        <f t="shared" ref="N24:N32" si="8">E24</f>
        <v>8551304.5099999998</v>
      </c>
      <c r="O24" s="72">
        <f t="shared" ref="O24:O32" si="9">F24</f>
        <v>0</v>
      </c>
      <c r="P24" s="104"/>
    </row>
    <row r="25" spans="1:19">
      <c r="A25">
        <v>2</v>
      </c>
      <c r="B25" s="77">
        <v>11656377</v>
      </c>
      <c r="C25" s="77">
        <v>13886474.6</v>
      </c>
      <c r="D25" s="77">
        <v>8673831.8399999999</v>
      </c>
      <c r="E25" s="77">
        <v>8004911.9800000004</v>
      </c>
      <c r="F25" s="77">
        <v>170131.82</v>
      </c>
      <c r="H25" s="73">
        <v>2</v>
      </c>
      <c r="I25" s="154" t="s">
        <v>23</v>
      </c>
      <c r="J25" s="154"/>
      <c r="K25" s="72">
        <f t="shared" si="5"/>
        <v>11656377</v>
      </c>
      <c r="L25" s="72">
        <f t="shared" si="6"/>
        <v>13886474.6</v>
      </c>
      <c r="M25" s="72">
        <f t="shared" si="7"/>
        <v>8673831.8399999999</v>
      </c>
      <c r="N25" s="72">
        <f t="shared" si="8"/>
        <v>8004911.9800000004</v>
      </c>
      <c r="O25" s="72">
        <f t="shared" si="9"/>
        <v>170131.82</v>
      </c>
      <c r="P25" s="105"/>
    </row>
    <row r="26" spans="1:19">
      <c r="A26">
        <v>3</v>
      </c>
      <c r="B26" s="77">
        <v>149500</v>
      </c>
      <c r="C26" s="77">
        <v>149500</v>
      </c>
      <c r="D26" s="77">
        <v>127434.83</v>
      </c>
      <c r="E26" s="77">
        <v>127434.83</v>
      </c>
      <c r="F26" s="77">
        <v>0</v>
      </c>
      <c r="H26" s="73">
        <v>3</v>
      </c>
      <c r="I26" s="154" t="s">
        <v>24</v>
      </c>
      <c r="J26" s="154"/>
      <c r="K26" s="72">
        <f t="shared" si="5"/>
        <v>149500</v>
      </c>
      <c r="L26" s="72">
        <f t="shared" si="6"/>
        <v>149500</v>
      </c>
      <c r="M26" s="72">
        <f t="shared" si="7"/>
        <v>127434.83</v>
      </c>
      <c r="N26" s="72">
        <f t="shared" si="8"/>
        <v>127434.83</v>
      </c>
      <c r="O26" s="72">
        <f t="shared" si="9"/>
        <v>0</v>
      </c>
    </row>
    <row r="27" spans="1:19">
      <c r="A27">
        <v>4</v>
      </c>
      <c r="B27" s="77">
        <v>2761762</v>
      </c>
      <c r="C27" s="77">
        <v>3079343.83</v>
      </c>
      <c r="D27" s="77">
        <v>1777904.32</v>
      </c>
      <c r="E27" s="77">
        <v>1699682</v>
      </c>
      <c r="F27" s="77">
        <v>486456.69</v>
      </c>
      <c r="H27" s="73">
        <v>4</v>
      </c>
      <c r="I27" s="154" t="s">
        <v>10</v>
      </c>
      <c r="J27" s="154"/>
      <c r="K27" s="72">
        <f t="shared" si="5"/>
        <v>2761762</v>
      </c>
      <c r="L27" s="72">
        <f t="shared" si="6"/>
        <v>3079343.83</v>
      </c>
      <c r="M27" s="72">
        <f t="shared" si="7"/>
        <v>1777904.32</v>
      </c>
      <c r="N27" s="72">
        <f t="shared" si="8"/>
        <v>1699682</v>
      </c>
      <c r="O27" s="72">
        <f t="shared" si="9"/>
        <v>486456.69</v>
      </c>
    </row>
    <row r="28" spans="1:19">
      <c r="A28">
        <v>5</v>
      </c>
      <c r="B28" s="77">
        <v>0</v>
      </c>
      <c r="C28" s="77">
        <v>0</v>
      </c>
      <c r="D28" s="77">
        <v>0</v>
      </c>
      <c r="E28" s="77">
        <v>0</v>
      </c>
      <c r="F28" s="77">
        <v>0</v>
      </c>
      <c r="H28" s="73">
        <v>5</v>
      </c>
      <c r="I28" s="154" t="s">
        <v>25</v>
      </c>
      <c r="J28" s="154"/>
      <c r="K28" s="72">
        <f t="shared" si="5"/>
        <v>0</v>
      </c>
      <c r="L28" s="72">
        <f t="shared" si="6"/>
        <v>0</v>
      </c>
      <c r="M28" s="72">
        <f t="shared" si="7"/>
        <v>0</v>
      </c>
      <c r="N28" s="72">
        <f t="shared" si="8"/>
        <v>0</v>
      </c>
      <c r="O28" s="72">
        <f t="shared" si="9"/>
        <v>0</v>
      </c>
    </row>
    <row r="29" spans="1:19">
      <c r="A29">
        <v>6</v>
      </c>
      <c r="B29" s="77">
        <v>1408074.27</v>
      </c>
      <c r="C29" s="77">
        <v>17517952.760000002</v>
      </c>
      <c r="D29" s="77">
        <v>3589922.12</v>
      </c>
      <c r="E29" s="77">
        <v>3414402.6</v>
      </c>
      <c r="F29" s="77">
        <v>367334.35</v>
      </c>
      <c r="H29" s="73">
        <v>6</v>
      </c>
      <c r="I29" s="154" t="s">
        <v>26</v>
      </c>
      <c r="J29" s="154"/>
      <c r="K29" s="72">
        <f t="shared" si="5"/>
        <v>1408074.27</v>
      </c>
      <c r="L29" s="72">
        <f t="shared" si="6"/>
        <v>17517952.760000002</v>
      </c>
      <c r="M29" s="72">
        <f t="shared" si="7"/>
        <v>3589922.12</v>
      </c>
      <c r="N29" s="72">
        <f t="shared" si="8"/>
        <v>3414402.6</v>
      </c>
      <c r="O29" s="72">
        <f t="shared" si="9"/>
        <v>367334.35</v>
      </c>
    </row>
    <row r="30" spans="1:19">
      <c r="A30">
        <v>7</v>
      </c>
      <c r="B30" s="77">
        <v>5000</v>
      </c>
      <c r="C30" s="77">
        <v>5000</v>
      </c>
      <c r="D30" s="77">
        <v>2500</v>
      </c>
      <c r="E30" s="77">
        <v>2500</v>
      </c>
      <c r="F30" s="77">
        <v>0</v>
      </c>
      <c r="H30" s="73">
        <v>7</v>
      </c>
      <c r="I30" s="154" t="s">
        <v>575</v>
      </c>
      <c r="J30" s="154"/>
      <c r="K30" s="72">
        <f t="shared" si="5"/>
        <v>5000</v>
      </c>
      <c r="L30" s="72">
        <f t="shared" si="6"/>
        <v>5000</v>
      </c>
      <c r="M30" s="72">
        <f t="shared" si="7"/>
        <v>2500</v>
      </c>
      <c r="N30" s="72">
        <f t="shared" si="8"/>
        <v>2500</v>
      </c>
      <c r="O30" s="72">
        <f t="shared" si="9"/>
        <v>0</v>
      </c>
    </row>
    <row r="31" spans="1:19">
      <c r="A31">
        <v>8</v>
      </c>
      <c r="B31" s="77">
        <v>92700</v>
      </c>
      <c r="C31" s="77">
        <v>92700</v>
      </c>
      <c r="D31" s="77">
        <v>12700</v>
      </c>
      <c r="E31" s="77">
        <v>12700</v>
      </c>
      <c r="F31" s="77">
        <v>0</v>
      </c>
      <c r="H31" s="73">
        <v>8</v>
      </c>
      <c r="I31" s="154" t="s">
        <v>13</v>
      </c>
      <c r="J31" s="154"/>
      <c r="K31" s="72">
        <f t="shared" si="5"/>
        <v>92700</v>
      </c>
      <c r="L31" s="72">
        <f t="shared" si="6"/>
        <v>92700</v>
      </c>
      <c r="M31" s="72">
        <f t="shared" si="7"/>
        <v>12700</v>
      </c>
      <c r="N31" s="72">
        <f t="shared" si="8"/>
        <v>12700</v>
      </c>
      <c r="O31" s="72">
        <f t="shared" si="9"/>
        <v>0</v>
      </c>
    </row>
    <row r="32" spans="1:19">
      <c r="A32">
        <v>9</v>
      </c>
      <c r="B32" s="77">
        <v>1746000</v>
      </c>
      <c r="C32" s="77">
        <v>1946000</v>
      </c>
      <c r="D32" s="77">
        <v>933020.42</v>
      </c>
      <c r="E32" s="77">
        <v>915271.31</v>
      </c>
      <c r="F32" s="77">
        <v>0</v>
      </c>
      <c r="H32" s="73">
        <v>9</v>
      </c>
      <c r="I32" s="154" t="s">
        <v>14</v>
      </c>
      <c r="J32" s="154"/>
      <c r="K32" s="72">
        <f t="shared" si="5"/>
        <v>1746000</v>
      </c>
      <c r="L32" s="72">
        <f t="shared" si="6"/>
        <v>1946000</v>
      </c>
      <c r="M32" s="72">
        <f t="shared" si="7"/>
        <v>933020.42</v>
      </c>
      <c r="N32" s="72">
        <f t="shared" si="8"/>
        <v>915271.31</v>
      </c>
      <c r="O32" s="72">
        <f t="shared" si="9"/>
        <v>0</v>
      </c>
    </row>
    <row r="33" spans="3:15" ht="18">
      <c r="C33" s="100"/>
      <c r="H33" s="159" t="s">
        <v>27</v>
      </c>
      <c r="I33" s="159"/>
      <c r="J33" s="159"/>
      <c r="K33" s="9">
        <f>SUM(K24:K32)</f>
        <v>30895103.27</v>
      </c>
      <c r="L33" s="153">
        <f>SUM(L24:L32)</f>
        <v>50375061.620000005</v>
      </c>
      <c r="M33" s="9">
        <f>SUM(M24:M32)</f>
        <v>23688459.680000003</v>
      </c>
      <c r="N33" s="9">
        <f>SUM(N24:N32)</f>
        <v>22728207.23</v>
      </c>
      <c r="O33" s="9">
        <f>SUM(O24:O32)</f>
        <v>1023922.86</v>
      </c>
    </row>
    <row r="34" spans="3:15" ht="6" customHeight="1">
      <c r="H34" s="160"/>
      <c r="I34" s="160"/>
      <c r="J34" s="160"/>
    </row>
    <row r="35" spans="3:15">
      <c r="H35" s="8" t="s">
        <v>698</v>
      </c>
    </row>
    <row r="36" spans="3:15">
      <c r="H36" s="8" t="s">
        <v>30</v>
      </c>
    </row>
  </sheetData>
  <mergeCells count="31">
    <mergeCell ref="I31:J31"/>
    <mergeCell ref="I32:J32"/>
    <mergeCell ref="H33:J33"/>
    <mergeCell ref="H34:J34"/>
    <mergeCell ref="H2:O2"/>
    <mergeCell ref="J4:L4"/>
    <mergeCell ref="I25:J25"/>
    <mergeCell ref="I26:J26"/>
    <mergeCell ref="I27:J27"/>
    <mergeCell ref="I28:J28"/>
    <mergeCell ref="I29:J29"/>
    <mergeCell ref="I30:J30"/>
    <mergeCell ref="H20:J20"/>
    <mergeCell ref="H21:J21"/>
    <mergeCell ref="H22:J22"/>
    <mergeCell ref="K22:N22"/>
    <mergeCell ref="H23:J23"/>
    <mergeCell ref="I24:J24"/>
    <mergeCell ref="I17:J17"/>
    <mergeCell ref="I18:J18"/>
    <mergeCell ref="I19:J19"/>
    <mergeCell ref="K9:N9"/>
    <mergeCell ref="H8:N8"/>
    <mergeCell ref="H9:J9"/>
    <mergeCell ref="H10:J10"/>
    <mergeCell ref="I11:J11"/>
    <mergeCell ref="I12:J12"/>
    <mergeCell ref="I13:J13"/>
    <mergeCell ref="I14:J14"/>
    <mergeCell ref="I15:J15"/>
    <mergeCell ref="I16:J16"/>
  </mergeCells>
  <pageMargins left="0.7" right="0.7" top="0.75" bottom="0.75" header="0.3" footer="0.3"/>
  <pageSetup paperSize="9" orientation="portrait" horizontalDpi="200" verticalDpi="200" r:id="rId1"/>
  <ignoredErrors>
    <ignoredError sqref="B20:F23 B12 B13 B14 B15 B16 B17 B18 B1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Q230"/>
  <sheetViews>
    <sheetView topLeftCell="G1" zoomScaleNormal="120" workbookViewId="0">
      <selection activeCell="A3" sqref="A1:F1048576"/>
    </sheetView>
  </sheetViews>
  <sheetFormatPr baseColWidth="10" defaultColWidth="15.42578125" defaultRowHeight="15"/>
  <cols>
    <col min="1" max="5" width="15.42578125" style="80" hidden="1" customWidth="1"/>
    <col min="6" max="6" width="21.42578125" style="80" hidden="1" customWidth="1"/>
    <col min="7" max="16384" width="15.42578125" style="80"/>
  </cols>
  <sheetData>
    <row r="1" spans="1:17">
      <c r="H1" s="1" t="s">
        <v>42</v>
      </c>
      <c r="I1" s="1"/>
      <c r="J1" s="1"/>
    </row>
    <row r="2" spans="1:17" ht="18.75">
      <c r="H2" s="161" t="s">
        <v>0</v>
      </c>
      <c r="I2" s="161"/>
      <c r="J2" s="161"/>
      <c r="K2" s="162"/>
      <c r="L2" s="162"/>
      <c r="M2" s="162"/>
      <c r="N2" s="162"/>
      <c r="O2" s="162"/>
      <c r="P2" s="162"/>
      <c r="Q2" s="162"/>
    </row>
    <row r="4" spans="1:17">
      <c r="A4" s="80" t="s">
        <v>39</v>
      </c>
      <c r="H4" s="80" t="s">
        <v>1</v>
      </c>
      <c r="K4" s="2" t="s">
        <v>2</v>
      </c>
      <c r="L4" s="163" t="s">
        <v>3</v>
      </c>
      <c r="M4" s="163"/>
      <c r="N4" s="163"/>
      <c r="O4" s="3"/>
      <c r="P4" s="3"/>
    </row>
    <row r="5" spans="1:17">
      <c r="A5" s="80" t="s">
        <v>34</v>
      </c>
      <c r="B5" s="10" t="s">
        <v>36</v>
      </c>
      <c r="E5" s="100"/>
      <c r="H5" s="80" t="s">
        <v>4</v>
      </c>
      <c r="K5" s="4" t="s">
        <v>5</v>
      </c>
    </row>
    <row r="6" spans="1:17">
      <c r="A6" s="80" t="s">
        <v>35</v>
      </c>
      <c r="B6" s="10" t="s">
        <v>37</v>
      </c>
      <c r="H6" s="80" t="s">
        <v>31</v>
      </c>
      <c r="K6" s="4" t="s">
        <v>32</v>
      </c>
    </row>
    <row r="7" spans="1:17">
      <c r="A7" s="80" t="s">
        <v>38</v>
      </c>
      <c r="K7" s="103" t="s">
        <v>694</v>
      </c>
    </row>
    <row r="8" spans="1:17" ht="30" customHeight="1">
      <c r="A8" s="80" t="s">
        <v>40</v>
      </c>
      <c r="H8" s="11" t="s">
        <v>290</v>
      </c>
      <c r="I8" s="11"/>
      <c r="J8" s="11"/>
      <c r="K8" s="11"/>
      <c r="L8" s="11"/>
      <c r="M8" s="172" t="s">
        <v>19</v>
      </c>
      <c r="N8" s="173"/>
      <c r="O8" s="173"/>
      <c r="P8" s="173"/>
      <c r="Q8" s="174"/>
    </row>
    <row r="9" spans="1:17" ht="31.5">
      <c r="A9" s="80" t="s">
        <v>41</v>
      </c>
      <c r="H9" s="178" t="s">
        <v>289</v>
      </c>
      <c r="I9" s="179"/>
      <c r="J9" s="179"/>
      <c r="K9" s="179"/>
      <c r="L9" s="180"/>
      <c r="M9" s="155" t="s">
        <v>17</v>
      </c>
      <c r="N9" s="155"/>
      <c r="O9" s="155"/>
      <c r="P9" s="155"/>
      <c r="Q9" s="6" t="s">
        <v>18</v>
      </c>
    </row>
    <row r="10" spans="1:17" ht="75">
      <c r="H10" s="181"/>
      <c r="I10" s="181"/>
      <c r="J10" s="181"/>
      <c r="K10" s="181"/>
      <c r="L10" s="181"/>
      <c r="M10" s="5" t="str">
        <f>CONCATENATE("Previsiones Iniciales Presupuesto ",K5)</f>
        <v>Previsiones Iniciales Presupuesto 2023</v>
      </c>
      <c r="N10" s="5" t="s">
        <v>696</v>
      </c>
      <c r="O10" s="7" t="s">
        <v>15</v>
      </c>
      <c r="P10" s="7" t="s">
        <v>16</v>
      </c>
      <c r="Q10" s="7" t="s">
        <v>16</v>
      </c>
    </row>
    <row r="11" spans="1:17">
      <c r="A11" s="80">
        <v>3</v>
      </c>
      <c r="B11" s="80">
        <v>2</v>
      </c>
      <c r="H11" s="12">
        <v>1</v>
      </c>
      <c r="I11" s="175" t="s">
        <v>43</v>
      </c>
      <c r="J11" s="176"/>
      <c r="K11" s="176"/>
      <c r="L11" s="177"/>
      <c r="M11" s="21">
        <f>SUM(M12,M16,M25,M27,M30,M34,M35)</f>
        <v>12091000</v>
      </c>
      <c r="N11" s="21">
        <f>SUM(N12,N16,N25,N27,N30,N34,N35)</f>
        <v>12091000</v>
      </c>
      <c r="O11" s="21">
        <f>SUM(O12,O16,O25,O27,O30,O34,O35)</f>
        <v>10747532.590000002</v>
      </c>
      <c r="P11" s="21">
        <f>SUM(P12,P16,P25,P27,P30,P34,P35)</f>
        <v>4508547.17</v>
      </c>
      <c r="Q11" s="21">
        <f>SUM(Q12,Q16,Q25,Q27,Q30,Q34,Q35)</f>
        <v>1040290.7000000001</v>
      </c>
    </row>
    <row r="12" spans="1:17">
      <c r="B12" s="99"/>
      <c r="H12" s="13"/>
      <c r="I12" s="18">
        <v>10</v>
      </c>
      <c r="J12" s="167" t="s">
        <v>44</v>
      </c>
      <c r="K12" s="167"/>
      <c r="L12" s="167"/>
      <c r="M12" s="22">
        <f>SUM(M13:M15)</f>
        <v>0</v>
      </c>
      <c r="N12" s="22">
        <f>SUM(N13:N15)</f>
        <v>0</v>
      </c>
      <c r="O12" s="22">
        <f>SUM(O13:O15)</f>
        <v>0</v>
      </c>
      <c r="P12" s="22">
        <f>SUM(P13:P15)</f>
        <v>0</v>
      </c>
      <c r="Q12" s="22">
        <f>SUM(Q13:Q15)</f>
        <v>0</v>
      </c>
    </row>
    <row r="13" spans="1:17">
      <c r="A13" s="26">
        <v>100</v>
      </c>
      <c r="B13" s="80">
        <v>0</v>
      </c>
      <c r="C13" s="80">
        <v>0</v>
      </c>
      <c r="D13" s="80">
        <v>0</v>
      </c>
      <c r="E13" s="80">
        <v>0</v>
      </c>
      <c r="F13" s="80">
        <v>0</v>
      </c>
      <c r="H13" s="14"/>
      <c r="I13" s="19"/>
      <c r="J13" s="19">
        <v>100</v>
      </c>
      <c r="K13" s="168" t="s">
        <v>45</v>
      </c>
      <c r="L13" s="168"/>
      <c r="M13" s="23">
        <f t="shared" ref="M13:Q15" si="0">B13</f>
        <v>0</v>
      </c>
      <c r="N13" s="23">
        <f t="shared" si="0"/>
        <v>0</v>
      </c>
      <c r="O13" s="23">
        <f t="shared" si="0"/>
        <v>0</v>
      </c>
      <c r="P13" s="23">
        <f t="shared" si="0"/>
        <v>0</v>
      </c>
      <c r="Q13" s="23">
        <f t="shared" si="0"/>
        <v>0</v>
      </c>
    </row>
    <row r="14" spans="1:17">
      <c r="A14" s="26">
        <v>101</v>
      </c>
      <c r="B14" s="80">
        <v>0</v>
      </c>
      <c r="C14" s="80">
        <v>0</v>
      </c>
      <c r="D14" s="80">
        <v>0</v>
      </c>
      <c r="E14" s="80">
        <v>0</v>
      </c>
      <c r="F14" s="80">
        <v>0</v>
      </c>
      <c r="H14" s="14"/>
      <c r="I14" s="19"/>
      <c r="J14" s="19">
        <v>101</v>
      </c>
      <c r="K14" s="168" t="s">
        <v>46</v>
      </c>
      <c r="L14" s="168"/>
      <c r="M14" s="23">
        <f t="shared" si="0"/>
        <v>0</v>
      </c>
      <c r="N14" s="23">
        <f t="shared" si="0"/>
        <v>0</v>
      </c>
      <c r="O14" s="23">
        <f t="shared" si="0"/>
        <v>0</v>
      </c>
      <c r="P14" s="23">
        <f t="shared" si="0"/>
        <v>0</v>
      </c>
      <c r="Q14" s="23">
        <f t="shared" si="0"/>
        <v>0</v>
      </c>
    </row>
    <row r="15" spans="1:17">
      <c r="A15" s="26">
        <v>102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H15" s="14"/>
      <c r="I15" s="19"/>
      <c r="J15" s="19">
        <v>102</v>
      </c>
      <c r="K15" s="168" t="s">
        <v>47</v>
      </c>
      <c r="L15" s="168"/>
      <c r="M15" s="23">
        <f t="shared" si="0"/>
        <v>0</v>
      </c>
      <c r="N15" s="23">
        <f t="shared" si="0"/>
        <v>0</v>
      </c>
      <c r="O15" s="23">
        <f t="shared" si="0"/>
        <v>0</v>
      </c>
      <c r="P15" s="23">
        <f t="shared" si="0"/>
        <v>0</v>
      </c>
      <c r="Q15" s="23">
        <f t="shared" si="0"/>
        <v>0</v>
      </c>
    </row>
    <row r="16" spans="1:17">
      <c r="A16" s="27"/>
      <c r="H16" s="15"/>
      <c r="I16" s="18">
        <v>11</v>
      </c>
      <c r="J16" s="167" t="s">
        <v>48</v>
      </c>
      <c r="K16" s="167"/>
      <c r="L16" s="167"/>
      <c r="M16" s="22">
        <f>SUM(M17:M24)</f>
        <v>11391000</v>
      </c>
      <c r="N16" s="22">
        <f>SUM(N17:N24)</f>
        <v>11391000</v>
      </c>
      <c r="O16" s="22">
        <f>SUM(O17:O24)</f>
        <v>10428935.880000001</v>
      </c>
      <c r="P16" s="22">
        <f>SUM(P17:P24)</f>
        <v>4189950.46</v>
      </c>
      <c r="Q16" s="22">
        <f>SUM(Q17:Q24)</f>
        <v>973519.18</v>
      </c>
    </row>
    <row r="17" spans="1:17">
      <c r="A17" s="28">
        <v>110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H17" s="15"/>
      <c r="I17" s="20"/>
      <c r="J17" s="20">
        <v>110</v>
      </c>
      <c r="K17" s="164" t="s">
        <v>49</v>
      </c>
      <c r="L17" s="164"/>
      <c r="M17" s="23">
        <f t="shared" ref="M17:Q24" si="1">B17</f>
        <v>0</v>
      </c>
      <c r="N17" s="23">
        <f t="shared" si="1"/>
        <v>0</v>
      </c>
      <c r="O17" s="23">
        <f t="shared" si="1"/>
        <v>0</v>
      </c>
      <c r="P17" s="23">
        <f t="shared" si="1"/>
        <v>0</v>
      </c>
      <c r="Q17" s="23">
        <f t="shared" si="1"/>
        <v>0</v>
      </c>
    </row>
    <row r="18" spans="1:17">
      <c r="A18" s="28">
        <v>111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  <c r="H18" s="15"/>
      <c r="I18" s="20"/>
      <c r="J18" s="20">
        <v>111</v>
      </c>
      <c r="K18" s="164" t="s">
        <v>50</v>
      </c>
      <c r="L18" s="164"/>
      <c r="M18" s="23">
        <f t="shared" si="1"/>
        <v>0</v>
      </c>
      <c r="N18" s="23">
        <f t="shared" si="1"/>
        <v>0</v>
      </c>
      <c r="O18" s="23">
        <f t="shared" si="1"/>
        <v>0</v>
      </c>
      <c r="P18" s="23">
        <f t="shared" si="1"/>
        <v>0</v>
      </c>
      <c r="Q18" s="23">
        <f t="shared" si="1"/>
        <v>0</v>
      </c>
    </row>
    <row r="19" spans="1:17">
      <c r="A19" s="28">
        <v>112</v>
      </c>
      <c r="B19" s="80">
        <v>306000</v>
      </c>
      <c r="C19" s="80">
        <v>306000</v>
      </c>
      <c r="D19" s="80">
        <v>0</v>
      </c>
      <c r="E19" s="80">
        <v>0</v>
      </c>
      <c r="F19" s="80">
        <v>20544</v>
      </c>
      <c r="H19" s="15"/>
      <c r="I19" s="20"/>
      <c r="J19" s="20">
        <v>112</v>
      </c>
      <c r="K19" s="164" t="s">
        <v>51</v>
      </c>
      <c r="L19" s="164"/>
      <c r="M19" s="23">
        <f t="shared" si="1"/>
        <v>306000</v>
      </c>
      <c r="N19" s="23">
        <f t="shared" si="1"/>
        <v>306000</v>
      </c>
      <c r="O19" s="23">
        <f t="shared" si="1"/>
        <v>0</v>
      </c>
      <c r="P19" s="23">
        <f t="shared" si="1"/>
        <v>0</v>
      </c>
      <c r="Q19" s="23">
        <f t="shared" si="1"/>
        <v>20544</v>
      </c>
    </row>
    <row r="20" spans="1:17">
      <c r="A20" s="28">
        <v>113</v>
      </c>
      <c r="B20" s="80">
        <v>8700000</v>
      </c>
      <c r="C20" s="80">
        <v>8700000</v>
      </c>
      <c r="D20" s="80">
        <v>8466602.1300000008</v>
      </c>
      <c r="E20" s="80">
        <v>2676897.65</v>
      </c>
      <c r="F20" s="80">
        <v>690426.41</v>
      </c>
      <c r="H20" s="15"/>
      <c r="I20" s="20"/>
      <c r="J20" s="20">
        <v>113</v>
      </c>
      <c r="K20" s="164" t="s">
        <v>52</v>
      </c>
      <c r="L20" s="164"/>
      <c r="M20" s="23">
        <f t="shared" si="1"/>
        <v>8700000</v>
      </c>
      <c r="N20" s="23">
        <f t="shared" si="1"/>
        <v>8700000</v>
      </c>
      <c r="O20" s="23">
        <f t="shared" si="1"/>
        <v>8466602.1300000008</v>
      </c>
      <c r="P20" s="23">
        <f t="shared" si="1"/>
        <v>2676897.65</v>
      </c>
      <c r="Q20" s="23">
        <f t="shared" si="1"/>
        <v>690426.41</v>
      </c>
    </row>
    <row r="21" spans="1:17">
      <c r="A21" s="28">
        <v>114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H21" s="15"/>
      <c r="I21" s="20"/>
      <c r="J21" s="20">
        <v>114</v>
      </c>
      <c r="K21" s="164" t="s">
        <v>53</v>
      </c>
      <c r="L21" s="164"/>
      <c r="M21" s="23">
        <f t="shared" si="1"/>
        <v>0</v>
      </c>
      <c r="N21" s="23">
        <f t="shared" si="1"/>
        <v>0</v>
      </c>
      <c r="O21" s="23">
        <f t="shared" si="1"/>
        <v>0</v>
      </c>
      <c r="P21" s="23">
        <f t="shared" si="1"/>
        <v>0</v>
      </c>
      <c r="Q21" s="23">
        <f t="shared" si="1"/>
        <v>0</v>
      </c>
    </row>
    <row r="22" spans="1:17">
      <c r="A22" s="28">
        <v>115</v>
      </c>
      <c r="B22" s="80">
        <v>1985000</v>
      </c>
      <c r="C22" s="80">
        <v>1985000</v>
      </c>
      <c r="D22" s="80">
        <v>1962400.66</v>
      </c>
      <c r="E22" s="80">
        <v>1513119.72</v>
      </c>
      <c r="F22" s="80">
        <v>216094.14</v>
      </c>
      <c r="H22" s="15"/>
      <c r="I22" s="20"/>
      <c r="J22" s="20">
        <v>115</v>
      </c>
      <c r="K22" s="164" t="s">
        <v>54</v>
      </c>
      <c r="L22" s="164"/>
      <c r="M22" s="23">
        <f t="shared" si="1"/>
        <v>1985000</v>
      </c>
      <c r="N22" s="23">
        <f t="shared" si="1"/>
        <v>1985000</v>
      </c>
      <c r="O22" s="23">
        <f t="shared" si="1"/>
        <v>1962400.66</v>
      </c>
      <c r="P22" s="23">
        <f t="shared" si="1"/>
        <v>1513119.72</v>
      </c>
      <c r="Q22" s="23">
        <f t="shared" si="1"/>
        <v>216094.14</v>
      </c>
    </row>
    <row r="23" spans="1:17">
      <c r="A23" s="28">
        <v>116</v>
      </c>
      <c r="B23" s="80">
        <v>400000</v>
      </c>
      <c r="C23" s="80">
        <v>400000</v>
      </c>
      <c r="D23" s="80">
        <v>-66.91</v>
      </c>
      <c r="E23" s="80">
        <v>-66.91</v>
      </c>
      <c r="F23" s="80">
        <v>46454.63</v>
      </c>
      <c r="H23" s="15"/>
      <c r="I23" s="20"/>
      <c r="J23" s="20">
        <v>116</v>
      </c>
      <c r="K23" s="164" t="s">
        <v>55</v>
      </c>
      <c r="L23" s="164"/>
      <c r="M23" s="23">
        <f t="shared" si="1"/>
        <v>400000</v>
      </c>
      <c r="N23" s="23">
        <f t="shared" si="1"/>
        <v>400000</v>
      </c>
      <c r="O23" s="23">
        <f t="shared" si="1"/>
        <v>-66.91</v>
      </c>
      <c r="P23" s="23">
        <f t="shared" si="1"/>
        <v>-66.91</v>
      </c>
      <c r="Q23" s="23">
        <f t="shared" si="1"/>
        <v>46454.63</v>
      </c>
    </row>
    <row r="24" spans="1:17">
      <c r="A24" s="28">
        <v>117</v>
      </c>
      <c r="B24" s="80">
        <v>0</v>
      </c>
      <c r="C24" s="80">
        <v>0</v>
      </c>
      <c r="D24" s="80">
        <v>0</v>
      </c>
      <c r="E24" s="80">
        <v>0</v>
      </c>
      <c r="F24" s="80">
        <v>0</v>
      </c>
      <c r="H24" s="15"/>
      <c r="I24" s="20"/>
      <c r="J24" s="20">
        <v>117</v>
      </c>
      <c r="K24" s="164" t="s">
        <v>56</v>
      </c>
      <c r="L24" s="164"/>
      <c r="M24" s="23">
        <f t="shared" si="1"/>
        <v>0</v>
      </c>
      <c r="N24" s="23">
        <f t="shared" si="1"/>
        <v>0</v>
      </c>
      <c r="O24" s="23">
        <f t="shared" si="1"/>
        <v>0</v>
      </c>
      <c r="P24" s="23">
        <f t="shared" si="1"/>
        <v>0</v>
      </c>
      <c r="Q24" s="23">
        <f t="shared" si="1"/>
        <v>0</v>
      </c>
    </row>
    <row r="25" spans="1:17">
      <c r="A25" s="27"/>
      <c r="H25" s="15"/>
      <c r="I25" s="18">
        <v>13</v>
      </c>
      <c r="J25" s="167" t="s">
        <v>57</v>
      </c>
      <c r="K25" s="167"/>
      <c r="L25" s="167"/>
      <c r="M25" s="22">
        <f>SUM(M26)</f>
        <v>700000</v>
      </c>
      <c r="N25" s="22">
        <f>SUM(N26)</f>
        <v>700000</v>
      </c>
      <c r="O25" s="22">
        <f>SUM(O26)</f>
        <v>318596.71000000002</v>
      </c>
      <c r="P25" s="22">
        <f>SUM(P26)</f>
        <v>318596.71000000002</v>
      </c>
      <c r="Q25" s="22">
        <f>SUM(Q26)</f>
        <v>66771.520000000004</v>
      </c>
    </row>
    <row r="26" spans="1:17">
      <c r="A26" s="28">
        <v>130</v>
      </c>
      <c r="B26" s="80">
        <v>700000</v>
      </c>
      <c r="C26" s="80">
        <v>700000</v>
      </c>
      <c r="D26" s="80">
        <v>318596.71000000002</v>
      </c>
      <c r="E26" s="80">
        <v>318596.71000000002</v>
      </c>
      <c r="F26" s="80">
        <v>66771.520000000004</v>
      </c>
      <c r="H26" s="15"/>
      <c r="I26" s="20"/>
      <c r="J26" s="20">
        <v>130</v>
      </c>
      <c r="K26" s="164" t="s">
        <v>57</v>
      </c>
      <c r="L26" s="164"/>
      <c r="M26" s="23">
        <f>B26</f>
        <v>700000</v>
      </c>
      <c r="N26" s="23">
        <f>C26</f>
        <v>700000</v>
      </c>
      <c r="O26" s="23">
        <f>D26</f>
        <v>318596.71000000002</v>
      </c>
      <c r="P26" s="23">
        <f>E26</f>
        <v>318596.71000000002</v>
      </c>
      <c r="Q26" s="23">
        <f>F26</f>
        <v>66771.520000000004</v>
      </c>
    </row>
    <row r="27" spans="1:17">
      <c r="A27" s="27"/>
      <c r="H27" s="15"/>
      <c r="I27" s="18">
        <v>16</v>
      </c>
      <c r="J27" s="167" t="s">
        <v>58</v>
      </c>
      <c r="K27" s="167"/>
      <c r="L27" s="167"/>
      <c r="M27" s="22">
        <f>SUM(M28:M29)</f>
        <v>0</v>
      </c>
      <c r="N27" s="22">
        <f>SUM(N28:N29)</f>
        <v>0</v>
      </c>
      <c r="O27" s="22">
        <f>SUM(O28:O29)</f>
        <v>0</v>
      </c>
      <c r="P27" s="22">
        <f>SUM(P28:P29)</f>
        <v>0</v>
      </c>
      <c r="Q27" s="22">
        <f>SUM(Q28:Q29)</f>
        <v>0</v>
      </c>
    </row>
    <row r="28" spans="1:17">
      <c r="A28" s="28">
        <v>160</v>
      </c>
      <c r="B28" s="80">
        <v>0</v>
      </c>
      <c r="C28" s="80">
        <v>0</v>
      </c>
      <c r="D28" s="80">
        <v>0</v>
      </c>
      <c r="E28" s="80">
        <v>0</v>
      </c>
      <c r="F28" s="80">
        <v>0</v>
      </c>
      <c r="H28" s="15"/>
      <c r="I28" s="20"/>
      <c r="J28" s="20">
        <v>160</v>
      </c>
      <c r="K28" s="164" t="s">
        <v>59</v>
      </c>
      <c r="L28" s="164"/>
      <c r="M28" s="23">
        <f t="shared" ref="M28:Q29" si="2">B28</f>
        <v>0</v>
      </c>
      <c r="N28" s="23">
        <f t="shared" si="2"/>
        <v>0</v>
      </c>
      <c r="O28" s="23">
        <f t="shared" si="2"/>
        <v>0</v>
      </c>
      <c r="P28" s="23">
        <f t="shared" si="2"/>
        <v>0</v>
      </c>
      <c r="Q28" s="23">
        <f t="shared" si="2"/>
        <v>0</v>
      </c>
    </row>
    <row r="29" spans="1:17">
      <c r="A29" s="28">
        <v>161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H29" s="15"/>
      <c r="I29" s="20"/>
      <c r="J29" s="20">
        <v>161</v>
      </c>
      <c r="K29" s="164" t="s">
        <v>60</v>
      </c>
      <c r="L29" s="164"/>
      <c r="M29" s="23">
        <f t="shared" si="2"/>
        <v>0</v>
      </c>
      <c r="N29" s="23">
        <f t="shared" si="2"/>
        <v>0</v>
      </c>
      <c r="O29" s="23">
        <f t="shared" si="2"/>
        <v>0</v>
      </c>
      <c r="P29" s="23">
        <f t="shared" si="2"/>
        <v>0</v>
      </c>
      <c r="Q29" s="23">
        <f t="shared" si="2"/>
        <v>0</v>
      </c>
    </row>
    <row r="30" spans="1:17">
      <c r="A30" s="27"/>
      <c r="H30" s="15"/>
      <c r="I30" s="18">
        <v>17</v>
      </c>
      <c r="J30" s="167" t="s">
        <v>61</v>
      </c>
      <c r="K30" s="167"/>
      <c r="L30" s="167"/>
      <c r="M30" s="22">
        <f>SUM(M31:M33)</f>
        <v>0</v>
      </c>
      <c r="N30" s="22">
        <f>SUM(N31:N33)</f>
        <v>0</v>
      </c>
      <c r="O30" s="22">
        <f>SUM(O31:O33)</f>
        <v>0</v>
      </c>
      <c r="P30" s="22">
        <f>SUM(P31:P33)</f>
        <v>0</v>
      </c>
      <c r="Q30" s="22">
        <f>SUM(Q31:Q33)</f>
        <v>0</v>
      </c>
    </row>
    <row r="31" spans="1:17">
      <c r="A31" s="28">
        <v>170</v>
      </c>
      <c r="B31" s="80">
        <v>0</v>
      </c>
      <c r="C31" s="80">
        <v>0</v>
      </c>
      <c r="D31" s="80">
        <v>0</v>
      </c>
      <c r="E31" s="80">
        <v>0</v>
      </c>
      <c r="F31" s="80">
        <v>0</v>
      </c>
      <c r="H31" s="15"/>
      <c r="I31" s="20"/>
      <c r="J31" s="20">
        <v>170</v>
      </c>
      <c r="K31" s="164" t="s">
        <v>62</v>
      </c>
      <c r="L31" s="164"/>
      <c r="M31" s="23">
        <f t="shared" ref="M31:Q35" si="3">B31</f>
        <v>0</v>
      </c>
      <c r="N31" s="23">
        <f t="shared" si="3"/>
        <v>0</v>
      </c>
      <c r="O31" s="23">
        <f t="shared" si="3"/>
        <v>0</v>
      </c>
      <c r="P31" s="23">
        <f t="shared" si="3"/>
        <v>0</v>
      </c>
      <c r="Q31" s="23">
        <f t="shared" si="3"/>
        <v>0</v>
      </c>
    </row>
    <row r="32" spans="1:17">
      <c r="A32" s="28">
        <v>171</v>
      </c>
      <c r="B32" s="80">
        <v>0</v>
      </c>
      <c r="C32" s="80">
        <v>0</v>
      </c>
      <c r="D32" s="80">
        <v>0</v>
      </c>
      <c r="E32" s="80">
        <v>0</v>
      </c>
      <c r="F32" s="80">
        <v>0</v>
      </c>
      <c r="H32" s="15"/>
      <c r="I32" s="20"/>
      <c r="J32" s="20">
        <v>171</v>
      </c>
      <c r="K32" s="164" t="s">
        <v>63</v>
      </c>
      <c r="L32" s="164"/>
      <c r="M32" s="23">
        <f t="shared" si="3"/>
        <v>0</v>
      </c>
      <c r="N32" s="23">
        <f t="shared" si="3"/>
        <v>0</v>
      </c>
      <c r="O32" s="23">
        <f t="shared" si="3"/>
        <v>0</v>
      </c>
      <c r="P32" s="23">
        <f t="shared" si="3"/>
        <v>0</v>
      </c>
      <c r="Q32" s="23">
        <f t="shared" si="3"/>
        <v>0</v>
      </c>
    </row>
    <row r="33" spans="1:17">
      <c r="A33" s="28">
        <v>179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H33" s="15"/>
      <c r="I33" s="20"/>
      <c r="J33" s="20">
        <v>179</v>
      </c>
      <c r="K33" s="164" t="s">
        <v>64</v>
      </c>
      <c r="L33" s="164"/>
      <c r="M33" s="23">
        <f t="shared" si="3"/>
        <v>0</v>
      </c>
      <c r="N33" s="23">
        <f t="shared" si="3"/>
        <v>0</v>
      </c>
      <c r="O33" s="23">
        <f t="shared" si="3"/>
        <v>0</v>
      </c>
      <c r="P33" s="23">
        <f t="shared" si="3"/>
        <v>0</v>
      </c>
      <c r="Q33" s="23">
        <f t="shared" si="3"/>
        <v>0</v>
      </c>
    </row>
    <row r="34" spans="1:17">
      <c r="A34" s="26">
        <v>18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H34" s="15"/>
      <c r="I34" s="19">
        <v>18</v>
      </c>
      <c r="J34" s="168" t="s">
        <v>65</v>
      </c>
      <c r="K34" s="168"/>
      <c r="L34" s="168"/>
      <c r="M34" s="76">
        <f t="shared" si="3"/>
        <v>0</v>
      </c>
      <c r="N34" s="76">
        <f t="shared" si="3"/>
        <v>0</v>
      </c>
      <c r="O34" s="76">
        <f t="shared" si="3"/>
        <v>0</v>
      </c>
      <c r="P34" s="76">
        <f t="shared" si="3"/>
        <v>0</v>
      </c>
      <c r="Q34" s="76">
        <f t="shared" si="3"/>
        <v>0</v>
      </c>
    </row>
    <row r="35" spans="1:17">
      <c r="A35" s="26">
        <v>19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H35" s="16"/>
      <c r="I35" s="19">
        <v>19</v>
      </c>
      <c r="J35" s="168" t="s">
        <v>66</v>
      </c>
      <c r="K35" s="168"/>
      <c r="L35" s="168"/>
      <c r="M35" s="76">
        <f t="shared" si="3"/>
        <v>0</v>
      </c>
      <c r="N35" s="76">
        <f t="shared" si="3"/>
        <v>0</v>
      </c>
      <c r="O35" s="76">
        <f t="shared" si="3"/>
        <v>0</v>
      </c>
      <c r="P35" s="76">
        <f t="shared" si="3"/>
        <v>0</v>
      </c>
      <c r="Q35" s="76">
        <f t="shared" si="3"/>
        <v>0</v>
      </c>
    </row>
    <row r="36" spans="1:17">
      <c r="A36" s="27"/>
      <c r="H36" s="12">
        <v>2</v>
      </c>
      <c r="I36" s="165" t="s">
        <v>67</v>
      </c>
      <c r="J36" s="165"/>
      <c r="K36" s="165"/>
      <c r="L36" s="165"/>
      <c r="M36" s="21">
        <f>SUM(M37,M39,M51,M54,M56,M57)</f>
        <v>1103700</v>
      </c>
      <c r="N36" s="21">
        <f>SUM(N37,N39,N51,N54,N56,N57)</f>
        <v>1103700</v>
      </c>
      <c r="O36" s="21">
        <f>SUM(O37,O39,O51,O54,O56,O57)</f>
        <v>425366.11</v>
      </c>
      <c r="P36" s="21">
        <f>SUM(P37,P39,P51,P54,P56,P57)</f>
        <v>425366.11</v>
      </c>
      <c r="Q36" s="21">
        <f>SUM(Q37,Q39,Q51,Q54,Q56,Q57)</f>
        <v>2062.2399999999998</v>
      </c>
    </row>
    <row r="37" spans="1:17">
      <c r="A37" s="27"/>
      <c r="H37" s="17"/>
      <c r="I37" s="18">
        <v>21</v>
      </c>
      <c r="J37" s="167" t="s">
        <v>646</v>
      </c>
      <c r="K37" s="167"/>
      <c r="L37" s="167"/>
      <c r="M37" s="22">
        <f>SUM(M38)</f>
        <v>0</v>
      </c>
      <c r="N37" s="22">
        <f>SUM(N38)</f>
        <v>0</v>
      </c>
      <c r="O37" s="22">
        <f>SUM(O38)</f>
        <v>0</v>
      </c>
      <c r="P37" s="22">
        <f>SUM(P38)</f>
        <v>0</v>
      </c>
      <c r="Q37" s="22">
        <f>SUM(Q38)</f>
        <v>0</v>
      </c>
    </row>
    <row r="38" spans="1:17">
      <c r="A38" s="28">
        <v>210</v>
      </c>
      <c r="B38" s="80">
        <v>0</v>
      </c>
      <c r="C38" s="80">
        <v>0</v>
      </c>
      <c r="D38" s="80">
        <v>0</v>
      </c>
      <c r="E38" s="80">
        <v>0</v>
      </c>
      <c r="F38" s="80">
        <v>0</v>
      </c>
      <c r="H38" s="15"/>
      <c r="I38" s="20"/>
      <c r="J38" s="20">
        <v>210</v>
      </c>
      <c r="K38" s="164" t="s">
        <v>647</v>
      </c>
      <c r="L38" s="164"/>
      <c r="M38" s="23">
        <f>B38</f>
        <v>0</v>
      </c>
      <c r="N38" s="23">
        <f>C38</f>
        <v>0</v>
      </c>
      <c r="O38" s="23">
        <f>D38</f>
        <v>0</v>
      </c>
      <c r="P38" s="23">
        <f>E38</f>
        <v>0</v>
      </c>
      <c r="Q38" s="23">
        <f>F38</f>
        <v>0</v>
      </c>
    </row>
    <row r="39" spans="1:17">
      <c r="A39" s="27"/>
      <c r="H39" s="15"/>
      <c r="I39" s="18">
        <v>22</v>
      </c>
      <c r="J39" s="167" t="s">
        <v>68</v>
      </c>
      <c r="K39" s="167"/>
      <c r="L39" s="167"/>
      <c r="M39" s="22">
        <f>SUM(M40)</f>
        <v>0</v>
      </c>
      <c r="N39" s="22">
        <f>SUM(N40)</f>
        <v>0</v>
      </c>
      <c r="O39" s="22">
        <f>SUM(O40)</f>
        <v>0</v>
      </c>
      <c r="P39" s="22">
        <f>SUM(P40)</f>
        <v>0</v>
      </c>
      <c r="Q39" s="22">
        <f>SUM(Q40)</f>
        <v>0</v>
      </c>
    </row>
    <row r="40" spans="1:17">
      <c r="A40" s="27"/>
      <c r="H40" s="15"/>
      <c r="I40" s="20"/>
      <c r="J40" s="24">
        <v>220</v>
      </c>
      <c r="K40" s="166" t="s">
        <v>69</v>
      </c>
      <c r="L40" s="166"/>
      <c r="M40" s="22">
        <f>SUM(M41:M50)</f>
        <v>0</v>
      </c>
      <c r="N40" s="22">
        <f>SUM(N41:N50)</f>
        <v>0</v>
      </c>
      <c r="O40" s="22">
        <f>SUM(O41:O50)</f>
        <v>0</v>
      </c>
      <c r="P40" s="22">
        <f>SUM(P41:P50)</f>
        <v>0</v>
      </c>
      <c r="Q40" s="22">
        <f>SUM(Q41:Q50)</f>
        <v>0</v>
      </c>
    </row>
    <row r="41" spans="1:17" ht="75">
      <c r="A41" s="28">
        <v>22000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H41" s="15"/>
      <c r="I41" s="20"/>
      <c r="J41" s="20"/>
      <c r="K41" s="20">
        <v>22000</v>
      </c>
      <c r="L41" s="78" t="s">
        <v>70</v>
      </c>
      <c r="M41" s="23">
        <f t="shared" ref="M41:M50" si="4">B41</f>
        <v>0</v>
      </c>
      <c r="N41" s="23">
        <f t="shared" ref="N41:N50" si="5">C41</f>
        <v>0</v>
      </c>
      <c r="O41" s="23">
        <f t="shared" ref="O41:O50" si="6">D41</f>
        <v>0</v>
      </c>
      <c r="P41" s="23">
        <f t="shared" ref="P41:P50" si="7">E41</f>
        <v>0</v>
      </c>
      <c r="Q41" s="23">
        <f t="shared" ref="Q41:Q50" si="8">F41</f>
        <v>0</v>
      </c>
    </row>
    <row r="42" spans="1:17" ht="45">
      <c r="A42" s="28">
        <v>22001</v>
      </c>
      <c r="B42" s="80">
        <v>0</v>
      </c>
      <c r="C42" s="80">
        <v>0</v>
      </c>
      <c r="D42" s="80">
        <v>0</v>
      </c>
      <c r="E42" s="80">
        <v>0</v>
      </c>
      <c r="F42" s="80">
        <v>0</v>
      </c>
      <c r="H42" s="15"/>
      <c r="I42" s="20"/>
      <c r="J42" s="20"/>
      <c r="K42" s="20">
        <v>22001</v>
      </c>
      <c r="L42" s="78" t="s">
        <v>71</v>
      </c>
      <c r="M42" s="23">
        <f t="shared" si="4"/>
        <v>0</v>
      </c>
      <c r="N42" s="23">
        <f t="shared" si="5"/>
        <v>0</v>
      </c>
      <c r="O42" s="23">
        <f t="shared" si="6"/>
        <v>0</v>
      </c>
      <c r="P42" s="23">
        <f t="shared" si="7"/>
        <v>0</v>
      </c>
      <c r="Q42" s="23">
        <f t="shared" si="8"/>
        <v>0</v>
      </c>
    </row>
    <row r="43" spans="1:17" ht="60">
      <c r="A43" s="28">
        <v>22002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H43" s="15"/>
      <c r="I43" s="20"/>
      <c r="J43" s="20"/>
      <c r="K43" s="20">
        <v>22002</v>
      </c>
      <c r="L43" s="78" t="s">
        <v>72</v>
      </c>
      <c r="M43" s="23">
        <f t="shared" si="4"/>
        <v>0</v>
      </c>
      <c r="N43" s="23">
        <f t="shared" si="5"/>
        <v>0</v>
      </c>
      <c r="O43" s="23">
        <f t="shared" si="6"/>
        <v>0</v>
      </c>
      <c r="P43" s="23">
        <f t="shared" si="7"/>
        <v>0</v>
      </c>
      <c r="Q43" s="23">
        <f t="shared" si="8"/>
        <v>0</v>
      </c>
    </row>
    <row r="44" spans="1:17" ht="60">
      <c r="A44" s="28">
        <v>22003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H44" s="15"/>
      <c r="I44" s="20"/>
      <c r="J44" s="20"/>
      <c r="K44" s="20">
        <v>22003</v>
      </c>
      <c r="L44" s="78" t="s">
        <v>73</v>
      </c>
      <c r="M44" s="23">
        <f t="shared" si="4"/>
        <v>0</v>
      </c>
      <c r="N44" s="23">
        <f t="shared" si="5"/>
        <v>0</v>
      </c>
      <c r="O44" s="23">
        <f t="shared" si="6"/>
        <v>0</v>
      </c>
      <c r="P44" s="23">
        <f t="shared" si="7"/>
        <v>0</v>
      </c>
      <c r="Q44" s="23">
        <f t="shared" si="8"/>
        <v>0</v>
      </c>
    </row>
    <row r="45" spans="1:17" ht="60">
      <c r="A45" s="28">
        <v>22004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H45" s="15"/>
      <c r="I45" s="20"/>
      <c r="J45" s="20"/>
      <c r="K45" s="20">
        <v>22004</v>
      </c>
      <c r="L45" s="78" t="s">
        <v>74</v>
      </c>
      <c r="M45" s="23">
        <f t="shared" si="4"/>
        <v>0</v>
      </c>
      <c r="N45" s="23">
        <f t="shared" si="5"/>
        <v>0</v>
      </c>
      <c r="O45" s="23">
        <f t="shared" si="6"/>
        <v>0</v>
      </c>
      <c r="P45" s="23">
        <f t="shared" si="7"/>
        <v>0</v>
      </c>
      <c r="Q45" s="23">
        <f t="shared" si="8"/>
        <v>0</v>
      </c>
    </row>
    <row r="46" spans="1:17" ht="75">
      <c r="A46" s="28">
        <v>22005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H46" s="15"/>
      <c r="I46" s="20"/>
      <c r="J46" s="20"/>
      <c r="K46" s="20">
        <v>22005</v>
      </c>
      <c r="L46" s="78" t="s">
        <v>75</v>
      </c>
      <c r="M46" s="23">
        <f t="shared" si="4"/>
        <v>0</v>
      </c>
      <c r="N46" s="23">
        <f t="shared" si="5"/>
        <v>0</v>
      </c>
      <c r="O46" s="23">
        <f t="shared" si="6"/>
        <v>0</v>
      </c>
      <c r="P46" s="23">
        <f t="shared" si="7"/>
        <v>0</v>
      </c>
      <c r="Q46" s="23">
        <f t="shared" si="8"/>
        <v>0</v>
      </c>
    </row>
    <row r="47" spans="1:17" ht="60">
      <c r="A47" s="28">
        <v>22006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H47" s="15"/>
      <c r="I47" s="20"/>
      <c r="J47" s="20"/>
      <c r="K47" s="20">
        <v>22006</v>
      </c>
      <c r="L47" s="78" t="s">
        <v>76</v>
      </c>
      <c r="M47" s="23">
        <f t="shared" si="4"/>
        <v>0</v>
      </c>
      <c r="N47" s="23">
        <f t="shared" si="5"/>
        <v>0</v>
      </c>
      <c r="O47" s="23">
        <f t="shared" si="6"/>
        <v>0</v>
      </c>
      <c r="P47" s="23">
        <f t="shared" si="7"/>
        <v>0</v>
      </c>
      <c r="Q47" s="23">
        <f t="shared" si="8"/>
        <v>0</v>
      </c>
    </row>
    <row r="48" spans="1:17" ht="30">
      <c r="A48" s="28">
        <v>22007</v>
      </c>
      <c r="B48" s="80">
        <v>0</v>
      </c>
      <c r="C48" s="80">
        <v>0</v>
      </c>
      <c r="D48" s="80">
        <v>0</v>
      </c>
      <c r="E48" s="80">
        <v>0</v>
      </c>
      <c r="F48" s="80">
        <v>0</v>
      </c>
      <c r="H48" s="15"/>
      <c r="I48" s="20"/>
      <c r="J48" s="20"/>
      <c r="K48" s="20">
        <v>22007</v>
      </c>
      <c r="L48" s="78" t="s">
        <v>77</v>
      </c>
      <c r="M48" s="23">
        <f t="shared" si="4"/>
        <v>0</v>
      </c>
      <c r="N48" s="23">
        <f t="shared" si="5"/>
        <v>0</v>
      </c>
      <c r="O48" s="23">
        <f t="shared" si="6"/>
        <v>0</v>
      </c>
      <c r="P48" s="23">
        <f t="shared" si="7"/>
        <v>0</v>
      </c>
      <c r="Q48" s="23">
        <f t="shared" si="8"/>
        <v>0</v>
      </c>
    </row>
    <row r="49" spans="1:17" ht="75">
      <c r="A49" s="28">
        <v>22008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H49" s="15"/>
      <c r="I49" s="20"/>
      <c r="J49" s="20"/>
      <c r="K49" s="20">
        <v>22008</v>
      </c>
      <c r="L49" s="78" t="s">
        <v>78</v>
      </c>
      <c r="M49" s="23">
        <f t="shared" si="4"/>
        <v>0</v>
      </c>
      <c r="N49" s="23">
        <f t="shared" si="5"/>
        <v>0</v>
      </c>
      <c r="O49" s="23">
        <f t="shared" si="6"/>
        <v>0</v>
      </c>
      <c r="P49" s="23">
        <f t="shared" si="7"/>
        <v>0</v>
      </c>
      <c r="Q49" s="23">
        <f t="shared" si="8"/>
        <v>0</v>
      </c>
    </row>
    <row r="50" spans="1:17" ht="45">
      <c r="A50" s="28">
        <v>22009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H50" s="15"/>
      <c r="I50" s="20"/>
      <c r="J50" s="20"/>
      <c r="K50" s="20">
        <v>22009</v>
      </c>
      <c r="L50" s="78" t="s">
        <v>79</v>
      </c>
      <c r="M50" s="23">
        <f t="shared" si="4"/>
        <v>0</v>
      </c>
      <c r="N50" s="23">
        <f t="shared" si="5"/>
        <v>0</v>
      </c>
      <c r="O50" s="23">
        <f t="shared" si="6"/>
        <v>0</v>
      </c>
      <c r="P50" s="23">
        <f t="shared" si="7"/>
        <v>0</v>
      </c>
      <c r="Q50" s="23">
        <f t="shared" si="8"/>
        <v>0</v>
      </c>
    </row>
    <row r="51" spans="1:17">
      <c r="A51" s="27"/>
      <c r="H51" s="15"/>
      <c r="I51" s="18">
        <v>26</v>
      </c>
      <c r="J51" s="167" t="s">
        <v>80</v>
      </c>
      <c r="K51" s="167"/>
      <c r="L51" s="167"/>
      <c r="M51" s="22">
        <f>SUM(M52:M53)</f>
        <v>0</v>
      </c>
      <c r="N51" s="22">
        <f>SUM(N52:N53)</f>
        <v>0</v>
      </c>
      <c r="O51" s="22">
        <f>SUM(O52:O53)</f>
        <v>0</v>
      </c>
      <c r="P51" s="22">
        <f>SUM(P52:P53)</f>
        <v>0</v>
      </c>
      <c r="Q51" s="22">
        <f>SUM(Q52:Q53)</f>
        <v>0</v>
      </c>
    </row>
    <row r="52" spans="1:17">
      <c r="A52" s="28">
        <v>260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H52" s="15"/>
      <c r="I52" s="20"/>
      <c r="J52" s="20">
        <v>260</v>
      </c>
      <c r="K52" s="164" t="s">
        <v>59</v>
      </c>
      <c r="L52" s="164"/>
      <c r="M52" s="23">
        <f t="shared" ref="M52:Q53" si="9">B52</f>
        <v>0</v>
      </c>
      <c r="N52" s="23">
        <f t="shared" si="9"/>
        <v>0</v>
      </c>
      <c r="O52" s="23">
        <f t="shared" si="9"/>
        <v>0</v>
      </c>
      <c r="P52" s="23">
        <f t="shared" si="9"/>
        <v>0</v>
      </c>
      <c r="Q52" s="23">
        <f t="shared" si="9"/>
        <v>0</v>
      </c>
    </row>
    <row r="53" spans="1:17">
      <c r="A53" s="28">
        <v>261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H53" s="15"/>
      <c r="I53" s="20"/>
      <c r="J53" s="20">
        <v>261</v>
      </c>
      <c r="K53" s="164" t="s">
        <v>60</v>
      </c>
      <c r="L53" s="164"/>
      <c r="M53" s="23">
        <f t="shared" si="9"/>
        <v>0</v>
      </c>
      <c r="N53" s="23">
        <f t="shared" si="9"/>
        <v>0</v>
      </c>
      <c r="O53" s="23">
        <f t="shared" si="9"/>
        <v>0</v>
      </c>
      <c r="P53" s="23">
        <f t="shared" si="9"/>
        <v>0</v>
      </c>
      <c r="Q53" s="23">
        <f t="shared" si="9"/>
        <v>0</v>
      </c>
    </row>
    <row r="54" spans="1:17">
      <c r="A54" s="27"/>
      <c r="H54" s="15"/>
      <c r="I54" s="18">
        <v>27</v>
      </c>
      <c r="J54" s="167" t="s">
        <v>81</v>
      </c>
      <c r="K54" s="167"/>
      <c r="L54" s="167"/>
      <c r="M54" s="22">
        <f>SUM(M55)</f>
        <v>0</v>
      </c>
      <c r="N54" s="22">
        <f>SUM(N55)</f>
        <v>0</v>
      </c>
      <c r="O54" s="22">
        <f>SUM(O55)</f>
        <v>0</v>
      </c>
      <c r="P54" s="22">
        <f>SUM(P55)</f>
        <v>0</v>
      </c>
      <c r="Q54" s="22">
        <f>SUM(Q55)</f>
        <v>0</v>
      </c>
    </row>
    <row r="55" spans="1:17">
      <c r="A55" s="28">
        <v>270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H55" s="15"/>
      <c r="I55" s="20"/>
      <c r="J55" s="20">
        <v>270</v>
      </c>
      <c r="K55" s="164" t="s">
        <v>82</v>
      </c>
      <c r="L55" s="164"/>
      <c r="M55" s="23">
        <f t="shared" ref="M55:Q56" si="10">B55</f>
        <v>0</v>
      </c>
      <c r="N55" s="23">
        <f t="shared" si="10"/>
        <v>0</v>
      </c>
      <c r="O55" s="23">
        <f t="shared" si="10"/>
        <v>0</v>
      </c>
      <c r="P55" s="23">
        <f t="shared" si="10"/>
        <v>0</v>
      </c>
      <c r="Q55" s="23">
        <f t="shared" si="10"/>
        <v>0</v>
      </c>
    </row>
    <row r="56" spans="1:17">
      <c r="A56" s="26">
        <v>28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H56" s="15"/>
      <c r="I56" s="19">
        <v>28</v>
      </c>
      <c r="J56" s="168" t="s">
        <v>83</v>
      </c>
      <c r="K56" s="168"/>
      <c r="L56" s="168"/>
      <c r="M56" s="76">
        <f t="shared" si="10"/>
        <v>0</v>
      </c>
      <c r="N56" s="76">
        <f t="shared" si="10"/>
        <v>0</v>
      </c>
      <c r="O56" s="76">
        <f t="shared" si="10"/>
        <v>0</v>
      </c>
      <c r="P56" s="76">
        <f t="shared" si="10"/>
        <v>0</v>
      </c>
      <c r="Q56" s="76">
        <f t="shared" si="10"/>
        <v>0</v>
      </c>
    </row>
    <row r="57" spans="1:17">
      <c r="A57" s="27"/>
      <c r="H57" s="15"/>
      <c r="I57" s="18">
        <v>29</v>
      </c>
      <c r="J57" s="167" t="s">
        <v>84</v>
      </c>
      <c r="K57" s="167"/>
      <c r="L57" s="167"/>
      <c r="M57" s="22">
        <f>SUM(M58:M65)</f>
        <v>1103700</v>
      </c>
      <c r="N57" s="22">
        <f>SUM(N58:N65)</f>
        <v>1103700</v>
      </c>
      <c r="O57" s="22">
        <f>SUM(O58:O65)</f>
        <v>425366.11</v>
      </c>
      <c r="P57" s="22">
        <f>SUM(P58:P65)</f>
        <v>425366.11</v>
      </c>
      <c r="Q57" s="22">
        <f>SUM(Q58:Q65)</f>
        <v>2062.2399999999998</v>
      </c>
    </row>
    <row r="58" spans="1:17">
      <c r="A58" s="28">
        <v>290</v>
      </c>
      <c r="B58" s="80">
        <v>1100000</v>
      </c>
      <c r="C58" s="80">
        <v>1100000</v>
      </c>
      <c r="D58" s="80">
        <v>423266.11</v>
      </c>
      <c r="E58" s="80">
        <v>423266.11</v>
      </c>
      <c r="F58" s="80">
        <v>0</v>
      </c>
      <c r="H58" s="15"/>
      <c r="I58" s="20"/>
      <c r="J58" s="20">
        <v>290</v>
      </c>
      <c r="K58" s="164" t="s">
        <v>85</v>
      </c>
      <c r="L58" s="164"/>
      <c r="M58" s="23">
        <f t="shared" ref="M58:Q65" si="11">B58</f>
        <v>1100000</v>
      </c>
      <c r="N58" s="23">
        <f t="shared" si="11"/>
        <v>1100000</v>
      </c>
      <c r="O58" s="23">
        <f t="shared" si="11"/>
        <v>423266.11</v>
      </c>
      <c r="P58" s="23">
        <f t="shared" si="11"/>
        <v>423266.11</v>
      </c>
      <c r="Q58" s="23">
        <f t="shared" si="11"/>
        <v>0</v>
      </c>
    </row>
    <row r="59" spans="1:17">
      <c r="A59" s="28">
        <v>291</v>
      </c>
      <c r="B59" s="80">
        <v>3700</v>
      </c>
      <c r="C59" s="80">
        <v>3700</v>
      </c>
      <c r="D59" s="80">
        <v>2100</v>
      </c>
      <c r="E59" s="80">
        <v>2100</v>
      </c>
      <c r="F59" s="80">
        <v>2062.2399999999998</v>
      </c>
      <c r="H59" s="15"/>
      <c r="I59" s="20"/>
      <c r="J59" s="20">
        <v>291</v>
      </c>
      <c r="K59" s="164" t="s">
        <v>86</v>
      </c>
      <c r="L59" s="164"/>
      <c r="M59" s="23">
        <f t="shared" si="11"/>
        <v>3700</v>
      </c>
      <c r="N59" s="23">
        <f t="shared" si="11"/>
        <v>3700</v>
      </c>
      <c r="O59" s="23">
        <f t="shared" si="11"/>
        <v>2100</v>
      </c>
      <c r="P59" s="23">
        <f t="shared" si="11"/>
        <v>2100</v>
      </c>
      <c r="Q59" s="23">
        <f t="shared" si="11"/>
        <v>2062.2399999999998</v>
      </c>
    </row>
    <row r="60" spans="1:17">
      <c r="A60" s="28">
        <v>292</v>
      </c>
      <c r="B60" s="80">
        <v>0</v>
      </c>
      <c r="C60" s="80">
        <v>0</v>
      </c>
      <c r="D60" s="80">
        <v>0</v>
      </c>
      <c r="E60" s="80">
        <v>0</v>
      </c>
      <c r="F60" s="80">
        <v>0</v>
      </c>
      <c r="H60" s="15"/>
      <c r="I60" s="20"/>
      <c r="J60" s="20">
        <v>292</v>
      </c>
      <c r="K60" s="164" t="s">
        <v>87</v>
      </c>
      <c r="L60" s="164"/>
      <c r="M60" s="23">
        <f t="shared" si="11"/>
        <v>0</v>
      </c>
      <c r="N60" s="23">
        <f t="shared" si="11"/>
        <v>0</v>
      </c>
      <c r="O60" s="23">
        <f t="shared" si="11"/>
        <v>0</v>
      </c>
      <c r="P60" s="23">
        <f t="shared" si="11"/>
        <v>0</v>
      </c>
      <c r="Q60" s="23">
        <f t="shared" si="11"/>
        <v>0</v>
      </c>
    </row>
    <row r="61" spans="1:17">
      <c r="A61" s="28">
        <v>293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H61" s="15"/>
      <c r="I61" s="20"/>
      <c r="J61" s="20">
        <v>293</v>
      </c>
      <c r="K61" s="164" t="s">
        <v>88</v>
      </c>
      <c r="L61" s="164"/>
      <c r="M61" s="23">
        <f t="shared" si="11"/>
        <v>0</v>
      </c>
      <c r="N61" s="23">
        <f t="shared" si="11"/>
        <v>0</v>
      </c>
      <c r="O61" s="23">
        <f t="shared" si="11"/>
        <v>0</v>
      </c>
      <c r="P61" s="23">
        <f t="shared" si="11"/>
        <v>0</v>
      </c>
      <c r="Q61" s="23">
        <f t="shared" si="11"/>
        <v>0</v>
      </c>
    </row>
    <row r="62" spans="1:17">
      <c r="A62" s="28">
        <v>294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H62" s="15"/>
      <c r="I62" s="20"/>
      <c r="J62" s="20">
        <v>294</v>
      </c>
      <c r="K62" s="164" t="s">
        <v>89</v>
      </c>
      <c r="L62" s="164"/>
      <c r="M62" s="23">
        <f t="shared" si="11"/>
        <v>0</v>
      </c>
      <c r="N62" s="23">
        <f t="shared" si="11"/>
        <v>0</v>
      </c>
      <c r="O62" s="23">
        <f t="shared" si="11"/>
        <v>0</v>
      </c>
      <c r="P62" s="23">
        <f t="shared" si="11"/>
        <v>0</v>
      </c>
      <c r="Q62" s="23">
        <f t="shared" si="11"/>
        <v>0</v>
      </c>
    </row>
    <row r="63" spans="1:17">
      <c r="A63" s="28">
        <v>295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H63" s="15"/>
      <c r="I63" s="20"/>
      <c r="J63" s="20">
        <v>295</v>
      </c>
      <c r="K63" s="164" t="s">
        <v>90</v>
      </c>
      <c r="L63" s="164"/>
      <c r="M63" s="23">
        <f t="shared" si="11"/>
        <v>0</v>
      </c>
      <c r="N63" s="23">
        <f t="shared" si="11"/>
        <v>0</v>
      </c>
      <c r="O63" s="23">
        <f t="shared" si="11"/>
        <v>0</v>
      </c>
      <c r="P63" s="23">
        <f t="shared" si="11"/>
        <v>0</v>
      </c>
      <c r="Q63" s="23">
        <f t="shared" si="11"/>
        <v>0</v>
      </c>
    </row>
    <row r="64" spans="1:17">
      <c r="A64" s="28">
        <v>296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H64" s="15"/>
      <c r="I64" s="20"/>
      <c r="J64" s="20">
        <v>296</v>
      </c>
      <c r="K64" s="164" t="s">
        <v>91</v>
      </c>
      <c r="L64" s="164"/>
      <c r="M64" s="23">
        <f t="shared" si="11"/>
        <v>0</v>
      </c>
      <c r="N64" s="23">
        <f t="shared" si="11"/>
        <v>0</v>
      </c>
      <c r="O64" s="23">
        <f t="shared" si="11"/>
        <v>0</v>
      </c>
      <c r="P64" s="23">
        <f t="shared" si="11"/>
        <v>0</v>
      </c>
      <c r="Q64" s="23">
        <f t="shared" si="11"/>
        <v>0</v>
      </c>
    </row>
    <row r="65" spans="1:17">
      <c r="A65" s="28">
        <v>299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H65" s="16"/>
      <c r="I65" s="20"/>
      <c r="J65" s="20">
        <v>299</v>
      </c>
      <c r="K65" s="164" t="s">
        <v>84</v>
      </c>
      <c r="L65" s="164"/>
      <c r="M65" s="23">
        <f t="shared" si="11"/>
        <v>0</v>
      </c>
      <c r="N65" s="23">
        <f t="shared" si="11"/>
        <v>0</v>
      </c>
      <c r="O65" s="23">
        <f t="shared" si="11"/>
        <v>0</v>
      </c>
      <c r="P65" s="23">
        <f t="shared" si="11"/>
        <v>0</v>
      </c>
      <c r="Q65" s="23">
        <f t="shared" si="11"/>
        <v>0</v>
      </c>
    </row>
    <row r="66" spans="1:17">
      <c r="H66" s="12">
        <v>3</v>
      </c>
      <c r="I66" s="165" t="s">
        <v>92</v>
      </c>
      <c r="J66" s="165"/>
      <c r="K66" s="165"/>
      <c r="L66" s="165"/>
      <c r="M66" s="21">
        <f>SUM(M67,M74,M80,M89,M100,M108,M111,M112,M115)</f>
        <v>4652100</v>
      </c>
      <c r="N66" s="21">
        <f>SUM(N67,N74,N80,N89,N100,N108,N111,N112,N115)</f>
        <v>4738816.92</v>
      </c>
      <c r="O66" s="21">
        <f>SUM(O67,O74,O80,O89,O100,O108,O111,O112,O115)</f>
        <v>3364314.82</v>
      </c>
      <c r="P66" s="21">
        <f>SUM(P67,P74,P80,P89,P100,P108,P111,P112,P115)</f>
        <v>3040492.92</v>
      </c>
      <c r="Q66" s="21">
        <f>SUM(Q67,Q74,Q80,Q89,Q100,Q108,Q111,Q112,Q115)</f>
        <v>181596.21000000002</v>
      </c>
    </row>
    <row r="67" spans="1:17">
      <c r="H67" s="17"/>
      <c r="I67" s="18">
        <v>30</v>
      </c>
      <c r="J67" s="167" t="s">
        <v>93</v>
      </c>
      <c r="K67" s="167"/>
      <c r="L67" s="167"/>
      <c r="M67" s="22">
        <f>SUM(M68:M73)</f>
        <v>1710000</v>
      </c>
      <c r="N67" s="22">
        <f>SUM(N68:N73)</f>
        <v>1710000</v>
      </c>
      <c r="O67" s="22">
        <f>SUM(O68:O73)</f>
        <v>1088324.3999999999</v>
      </c>
      <c r="P67" s="22">
        <f>SUM(P68:P73)</f>
        <v>1053951.55</v>
      </c>
      <c r="Q67" s="22">
        <f>SUM(Q68:Q73)</f>
        <v>31809.22</v>
      </c>
    </row>
    <row r="68" spans="1:17">
      <c r="A68" s="28">
        <v>300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H68" s="15"/>
      <c r="I68" s="20"/>
      <c r="J68" s="20">
        <v>300</v>
      </c>
      <c r="K68" s="164" t="s">
        <v>94</v>
      </c>
      <c r="L68" s="164"/>
      <c r="M68" s="23">
        <f t="shared" ref="M68:Q73" si="12">B68</f>
        <v>0</v>
      </c>
      <c r="N68" s="23">
        <f t="shared" si="12"/>
        <v>0</v>
      </c>
      <c r="O68" s="23">
        <f t="shared" si="12"/>
        <v>0</v>
      </c>
      <c r="P68" s="23">
        <f t="shared" si="12"/>
        <v>0</v>
      </c>
      <c r="Q68" s="23">
        <f t="shared" si="12"/>
        <v>0</v>
      </c>
    </row>
    <row r="69" spans="1:17">
      <c r="A69" s="28">
        <v>301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H69" s="15"/>
      <c r="I69" s="20"/>
      <c r="J69" s="20">
        <v>301</v>
      </c>
      <c r="K69" s="164" t="s">
        <v>95</v>
      </c>
      <c r="L69" s="164"/>
      <c r="M69" s="23">
        <f t="shared" si="12"/>
        <v>0</v>
      </c>
      <c r="N69" s="23">
        <f t="shared" si="12"/>
        <v>0</v>
      </c>
      <c r="O69" s="23">
        <f t="shared" si="12"/>
        <v>0</v>
      </c>
      <c r="P69" s="23">
        <f t="shared" si="12"/>
        <v>0</v>
      </c>
      <c r="Q69" s="23">
        <f t="shared" si="12"/>
        <v>0</v>
      </c>
    </row>
    <row r="70" spans="1:17">
      <c r="A70" s="28">
        <v>302</v>
      </c>
      <c r="B70" s="80">
        <v>1710000</v>
      </c>
      <c r="C70" s="80">
        <v>1710000</v>
      </c>
      <c r="D70" s="80">
        <v>1088324.3999999999</v>
      </c>
      <c r="E70" s="80">
        <v>1053951.55</v>
      </c>
      <c r="F70" s="80">
        <v>31809.22</v>
      </c>
      <c r="H70" s="15"/>
      <c r="I70" s="20"/>
      <c r="J70" s="20">
        <v>302</v>
      </c>
      <c r="K70" s="164" t="s">
        <v>96</v>
      </c>
      <c r="L70" s="164"/>
      <c r="M70" s="23">
        <f t="shared" si="12"/>
        <v>1710000</v>
      </c>
      <c r="N70" s="23">
        <f t="shared" si="12"/>
        <v>1710000</v>
      </c>
      <c r="O70" s="23">
        <f t="shared" si="12"/>
        <v>1088324.3999999999</v>
      </c>
      <c r="P70" s="23">
        <f t="shared" si="12"/>
        <v>1053951.55</v>
      </c>
      <c r="Q70" s="23">
        <f t="shared" si="12"/>
        <v>31809.22</v>
      </c>
    </row>
    <row r="71" spans="1:17">
      <c r="A71" s="28">
        <v>303</v>
      </c>
      <c r="B71" s="80">
        <v>0</v>
      </c>
      <c r="C71" s="80">
        <v>0</v>
      </c>
      <c r="D71" s="80">
        <v>0</v>
      </c>
      <c r="E71" s="80">
        <v>0</v>
      </c>
      <c r="F71" s="80">
        <v>0</v>
      </c>
      <c r="H71" s="15"/>
      <c r="I71" s="20"/>
      <c r="J71" s="20">
        <v>303</v>
      </c>
      <c r="K71" s="164" t="s">
        <v>97</v>
      </c>
      <c r="L71" s="164"/>
      <c r="M71" s="23">
        <f t="shared" si="12"/>
        <v>0</v>
      </c>
      <c r="N71" s="23">
        <f t="shared" si="12"/>
        <v>0</v>
      </c>
      <c r="O71" s="23">
        <f t="shared" si="12"/>
        <v>0</v>
      </c>
      <c r="P71" s="23">
        <f t="shared" si="12"/>
        <v>0</v>
      </c>
      <c r="Q71" s="23">
        <f t="shared" si="12"/>
        <v>0</v>
      </c>
    </row>
    <row r="72" spans="1:17">
      <c r="A72" s="28">
        <v>304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H72" s="15"/>
      <c r="I72" s="20"/>
      <c r="J72" s="20">
        <v>304</v>
      </c>
      <c r="K72" s="164" t="s">
        <v>98</v>
      </c>
      <c r="L72" s="164"/>
      <c r="M72" s="23">
        <f t="shared" si="12"/>
        <v>0</v>
      </c>
      <c r="N72" s="23">
        <f t="shared" si="12"/>
        <v>0</v>
      </c>
      <c r="O72" s="23">
        <f t="shared" si="12"/>
        <v>0</v>
      </c>
      <c r="P72" s="23">
        <f t="shared" si="12"/>
        <v>0</v>
      </c>
      <c r="Q72" s="23">
        <f t="shared" si="12"/>
        <v>0</v>
      </c>
    </row>
    <row r="73" spans="1:17">
      <c r="A73" s="28">
        <v>309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H73" s="15"/>
      <c r="I73" s="20"/>
      <c r="J73" s="20">
        <v>309</v>
      </c>
      <c r="K73" s="164" t="s">
        <v>99</v>
      </c>
      <c r="L73" s="164"/>
      <c r="M73" s="23">
        <f t="shared" si="12"/>
        <v>0</v>
      </c>
      <c r="N73" s="23">
        <f t="shared" si="12"/>
        <v>0</v>
      </c>
      <c r="O73" s="23">
        <f t="shared" si="12"/>
        <v>0</v>
      </c>
      <c r="P73" s="23">
        <f t="shared" si="12"/>
        <v>0</v>
      </c>
      <c r="Q73" s="23">
        <f t="shared" si="12"/>
        <v>0</v>
      </c>
    </row>
    <row r="74" spans="1:17">
      <c r="A74" s="27"/>
      <c r="H74" s="15"/>
      <c r="I74" s="18">
        <v>31</v>
      </c>
      <c r="J74" s="167" t="s">
        <v>100</v>
      </c>
      <c r="K74" s="167"/>
      <c r="L74" s="167"/>
      <c r="M74" s="22">
        <f>SUM(M75:M79)</f>
        <v>1000</v>
      </c>
      <c r="N74" s="22">
        <f>SUM(N75:N79)</f>
        <v>1000</v>
      </c>
      <c r="O74" s="22">
        <f>SUM(O75:O79)</f>
        <v>2365.8000000000002</v>
      </c>
      <c r="P74" s="22">
        <f>SUM(P75:P79)</f>
        <v>2365.8000000000002</v>
      </c>
      <c r="Q74" s="22">
        <f>SUM(Q75:Q79)</f>
        <v>0</v>
      </c>
    </row>
    <row r="75" spans="1:17">
      <c r="A75" s="28">
        <v>310</v>
      </c>
      <c r="B75" s="80">
        <v>0</v>
      </c>
      <c r="C75" s="80">
        <v>0</v>
      </c>
      <c r="D75" s="80">
        <v>0</v>
      </c>
      <c r="E75" s="80">
        <v>0</v>
      </c>
      <c r="F75" s="80">
        <v>0</v>
      </c>
      <c r="H75" s="15"/>
      <c r="I75" s="20"/>
      <c r="J75" s="20">
        <v>310</v>
      </c>
      <c r="K75" s="164" t="s">
        <v>101</v>
      </c>
      <c r="L75" s="164"/>
      <c r="M75" s="23">
        <f t="shared" ref="M75:Q79" si="13">B75</f>
        <v>0</v>
      </c>
      <c r="N75" s="23">
        <f t="shared" si="13"/>
        <v>0</v>
      </c>
      <c r="O75" s="23">
        <f t="shared" si="13"/>
        <v>0</v>
      </c>
      <c r="P75" s="23">
        <f t="shared" si="13"/>
        <v>0</v>
      </c>
      <c r="Q75" s="23">
        <f t="shared" si="13"/>
        <v>0</v>
      </c>
    </row>
    <row r="76" spans="1:17">
      <c r="A76" s="28">
        <v>311</v>
      </c>
      <c r="B76" s="80">
        <v>1000</v>
      </c>
      <c r="C76" s="80">
        <v>1000</v>
      </c>
      <c r="D76" s="80">
        <v>2365.8000000000002</v>
      </c>
      <c r="E76" s="80">
        <v>2365.8000000000002</v>
      </c>
      <c r="F76" s="80">
        <v>0</v>
      </c>
      <c r="H76" s="15"/>
      <c r="I76" s="20"/>
      <c r="J76" s="20">
        <v>311</v>
      </c>
      <c r="K76" s="164" t="s">
        <v>102</v>
      </c>
      <c r="L76" s="164"/>
      <c r="M76" s="23">
        <f t="shared" si="13"/>
        <v>1000</v>
      </c>
      <c r="N76" s="23">
        <f t="shared" si="13"/>
        <v>1000</v>
      </c>
      <c r="O76" s="23">
        <f t="shared" si="13"/>
        <v>2365.8000000000002</v>
      </c>
      <c r="P76" s="23">
        <f t="shared" si="13"/>
        <v>2365.8000000000002</v>
      </c>
      <c r="Q76" s="23">
        <f t="shared" si="13"/>
        <v>0</v>
      </c>
    </row>
    <row r="77" spans="1:17">
      <c r="A77" s="28">
        <v>312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H77" s="15"/>
      <c r="I77" s="20"/>
      <c r="J77" s="20">
        <v>312</v>
      </c>
      <c r="K77" s="164" t="s">
        <v>103</v>
      </c>
      <c r="L77" s="164"/>
      <c r="M77" s="23">
        <f t="shared" si="13"/>
        <v>0</v>
      </c>
      <c r="N77" s="23">
        <f t="shared" si="13"/>
        <v>0</v>
      </c>
      <c r="O77" s="23">
        <f t="shared" si="13"/>
        <v>0</v>
      </c>
      <c r="P77" s="23">
        <f t="shared" si="13"/>
        <v>0</v>
      </c>
      <c r="Q77" s="23">
        <f t="shared" si="13"/>
        <v>0</v>
      </c>
    </row>
    <row r="78" spans="1:17">
      <c r="A78" s="28">
        <v>313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H78" s="15"/>
      <c r="I78" s="20"/>
      <c r="J78" s="20">
        <v>313</v>
      </c>
      <c r="K78" s="164" t="s">
        <v>104</v>
      </c>
      <c r="L78" s="164"/>
      <c r="M78" s="23">
        <f t="shared" si="13"/>
        <v>0</v>
      </c>
      <c r="N78" s="23">
        <f t="shared" si="13"/>
        <v>0</v>
      </c>
      <c r="O78" s="23">
        <f t="shared" si="13"/>
        <v>0</v>
      </c>
      <c r="P78" s="23">
        <f t="shared" si="13"/>
        <v>0</v>
      </c>
      <c r="Q78" s="23">
        <f t="shared" si="13"/>
        <v>0</v>
      </c>
    </row>
    <row r="79" spans="1:17">
      <c r="A79" s="28">
        <v>319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H79" s="15"/>
      <c r="I79" s="20"/>
      <c r="J79" s="20">
        <v>319</v>
      </c>
      <c r="K79" s="164" t="s">
        <v>105</v>
      </c>
      <c r="L79" s="164"/>
      <c r="M79" s="23">
        <f t="shared" si="13"/>
        <v>0</v>
      </c>
      <c r="N79" s="23">
        <f t="shared" si="13"/>
        <v>0</v>
      </c>
      <c r="O79" s="23">
        <f t="shared" si="13"/>
        <v>0</v>
      </c>
      <c r="P79" s="23">
        <f t="shared" si="13"/>
        <v>0</v>
      </c>
      <c r="Q79" s="23">
        <f t="shared" si="13"/>
        <v>0</v>
      </c>
    </row>
    <row r="80" spans="1:17">
      <c r="A80" s="27"/>
      <c r="H80" s="15"/>
      <c r="I80" s="18">
        <v>32</v>
      </c>
      <c r="J80" s="167" t="s">
        <v>106</v>
      </c>
      <c r="K80" s="167"/>
      <c r="L80" s="167"/>
      <c r="M80" s="22">
        <f>SUM(M81:M88)</f>
        <v>238500</v>
      </c>
      <c r="N80" s="22">
        <f>SUM(N81:N88)</f>
        <v>238500</v>
      </c>
      <c r="O80" s="22">
        <f>SUM(O81:O88)</f>
        <v>254667.72</v>
      </c>
      <c r="P80" s="22">
        <f>SUM(P81:P88)</f>
        <v>252644.82</v>
      </c>
      <c r="Q80" s="22">
        <f>SUM(Q81:Q88)</f>
        <v>6089.92</v>
      </c>
    </row>
    <row r="81" spans="1:17">
      <c r="A81" s="28">
        <v>320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H81" s="15"/>
      <c r="I81" s="20"/>
      <c r="J81" s="20">
        <v>320</v>
      </c>
      <c r="K81" s="164" t="s">
        <v>107</v>
      </c>
      <c r="L81" s="164"/>
      <c r="M81" s="23">
        <f t="shared" ref="M81:Q88" si="14">B81</f>
        <v>0</v>
      </c>
      <c r="N81" s="23">
        <f t="shared" si="14"/>
        <v>0</v>
      </c>
      <c r="O81" s="23">
        <f t="shared" si="14"/>
        <v>0</v>
      </c>
      <c r="P81" s="23">
        <f t="shared" si="14"/>
        <v>0</v>
      </c>
      <c r="Q81" s="23">
        <f t="shared" si="14"/>
        <v>0</v>
      </c>
    </row>
    <row r="82" spans="1:17">
      <c r="A82" s="28">
        <v>321</v>
      </c>
      <c r="B82" s="80">
        <v>18500</v>
      </c>
      <c r="C82" s="80">
        <v>18500</v>
      </c>
      <c r="D82" s="80">
        <v>13993.56</v>
      </c>
      <c r="E82" s="80">
        <v>13993.56</v>
      </c>
      <c r="F82" s="80">
        <v>0</v>
      </c>
      <c r="H82" s="15"/>
      <c r="I82" s="20"/>
      <c r="J82" s="20">
        <v>321</v>
      </c>
      <c r="K82" s="164" t="s">
        <v>108</v>
      </c>
      <c r="L82" s="164"/>
      <c r="M82" s="23">
        <f t="shared" si="14"/>
        <v>18500</v>
      </c>
      <c r="N82" s="23">
        <f t="shared" si="14"/>
        <v>18500</v>
      </c>
      <c r="O82" s="23">
        <f t="shared" si="14"/>
        <v>13993.56</v>
      </c>
      <c r="P82" s="23">
        <f t="shared" si="14"/>
        <v>13993.56</v>
      </c>
      <c r="Q82" s="23">
        <f t="shared" si="14"/>
        <v>0</v>
      </c>
    </row>
    <row r="83" spans="1:17">
      <c r="A83" s="28">
        <v>322</v>
      </c>
      <c r="B83" s="80">
        <v>0</v>
      </c>
      <c r="C83" s="80">
        <v>0</v>
      </c>
      <c r="D83" s="80">
        <v>0</v>
      </c>
      <c r="E83" s="80">
        <v>0</v>
      </c>
      <c r="F83" s="80">
        <v>0</v>
      </c>
      <c r="H83" s="15"/>
      <c r="I83" s="20"/>
      <c r="J83" s="20">
        <v>322</v>
      </c>
      <c r="K83" s="164" t="s">
        <v>649</v>
      </c>
      <c r="L83" s="164"/>
      <c r="M83" s="23">
        <f t="shared" si="14"/>
        <v>0</v>
      </c>
      <c r="N83" s="23">
        <f t="shared" si="14"/>
        <v>0</v>
      </c>
      <c r="O83" s="23">
        <f t="shared" si="14"/>
        <v>0</v>
      </c>
      <c r="P83" s="23">
        <f t="shared" si="14"/>
        <v>0</v>
      </c>
      <c r="Q83" s="23">
        <f t="shared" si="14"/>
        <v>0</v>
      </c>
    </row>
    <row r="84" spans="1:17">
      <c r="A84" s="28">
        <v>323</v>
      </c>
      <c r="B84" s="80">
        <v>90000</v>
      </c>
      <c r="C84" s="80">
        <v>90000</v>
      </c>
      <c r="D84" s="80">
        <v>156765.81</v>
      </c>
      <c r="E84" s="80">
        <v>156765.81</v>
      </c>
      <c r="F84" s="80">
        <v>0</v>
      </c>
      <c r="H84" s="15"/>
      <c r="I84" s="20"/>
      <c r="J84" s="20">
        <v>323</v>
      </c>
      <c r="K84" s="164" t="s">
        <v>109</v>
      </c>
      <c r="L84" s="164"/>
      <c r="M84" s="23">
        <f t="shared" si="14"/>
        <v>90000</v>
      </c>
      <c r="N84" s="23">
        <f t="shared" si="14"/>
        <v>90000</v>
      </c>
      <c r="O84" s="23">
        <f t="shared" si="14"/>
        <v>156765.81</v>
      </c>
      <c r="P84" s="23">
        <f t="shared" si="14"/>
        <v>156765.81</v>
      </c>
      <c r="Q84" s="23">
        <f t="shared" si="14"/>
        <v>0</v>
      </c>
    </row>
    <row r="85" spans="1:17">
      <c r="A85" s="28">
        <v>324</v>
      </c>
      <c r="B85" s="80">
        <v>0</v>
      </c>
      <c r="C85" s="80">
        <v>0</v>
      </c>
      <c r="D85" s="80">
        <v>0</v>
      </c>
      <c r="E85" s="80">
        <v>0</v>
      </c>
      <c r="F85" s="80">
        <v>0</v>
      </c>
      <c r="H85" s="15"/>
      <c r="I85" s="20"/>
      <c r="J85" s="20">
        <v>324</v>
      </c>
      <c r="K85" s="164" t="s">
        <v>110</v>
      </c>
      <c r="L85" s="164"/>
      <c r="M85" s="23">
        <f t="shared" si="14"/>
        <v>0</v>
      </c>
      <c r="N85" s="23">
        <f t="shared" si="14"/>
        <v>0</v>
      </c>
      <c r="O85" s="23">
        <f t="shared" si="14"/>
        <v>0</v>
      </c>
      <c r="P85" s="23">
        <f t="shared" si="14"/>
        <v>0</v>
      </c>
      <c r="Q85" s="23">
        <f t="shared" si="14"/>
        <v>0</v>
      </c>
    </row>
    <row r="86" spans="1:17">
      <c r="A86" s="28">
        <v>325</v>
      </c>
      <c r="B86" s="80">
        <v>45000</v>
      </c>
      <c r="C86" s="80">
        <v>45000</v>
      </c>
      <c r="D86" s="80">
        <v>23834.6</v>
      </c>
      <c r="E86" s="80">
        <v>23330.35</v>
      </c>
      <c r="F86" s="80">
        <v>885.83</v>
      </c>
      <c r="H86" s="15"/>
      <c r="I86" s="20"/>
      <c r="J86" s="20">
        <v>325</v>
      </c>
      <c r="K86" s="164" t="s">
        <v>111</v>
      </c>
      <c r="L86" s="164"/>
      <c r="M86" s="23">
        <f t="shared" si="14"/>
        <v>45000</v>
      </c>
      <c r="N86" s="23">
        <f t="shared" si="14"/>
        <v>45000</v>
      </c>
      <c r="O86" s="23">
        <f t="shared" si="14"/>
        <v>23834.6</v>
      </c>
      <c r="P86" s="23">
        <f t="shared" si="14"/>
        <v>23330.35</v>
      </c>
      <c r="Q86" s="23">
        <f t="shared" si="14"/>
        <v>885.83</v>
      </c>
    </row>
    <row r="87" spans="1:17">
      <c r="A87" s="28">
        <v>326</v>
      </c>
      <c r="B87" s="80">
        <v>85000</v>
      </c>
      <c r="C87" s="80">
        <v>85000</v>
      </c>
      <c r="D87" s="80">
        <v>60073.75</v>
      </c>
      <c r="E87" s="80">
        <v>58555.1</v>
      </c>
      <c r="F87" s="80">
        <v>5204.09</v>
      </c>
      <c r="H87" s="15"/>
      <c r="I87" s="20"/>
      <c r="J87" s="20">
        <v>326</v>
      </c>
      <c r="K87" s="164" t="s">
        <v>112</v>
      </c>
      <c r="L87" s="164"/>
      <c r="M87" s="23">
        <f t="shared" si="14"/>
        <v>85000</v>
      </c>
      <c r="N87" s="23">
        <f t="shared" si="14"/>
        <v>85000</v>
      </c>
      <c r="O87" s="23">
        <f t="shared" si="14"/>
        <v>60073.75</v>
      </c>
      <c r="P87" s="23">
        <f t="shared" si="14"/>
        <v>58555.1</v>
      </c>
      <c r="Q87" s="23">
        <f t="shared" si="14"/>
        <v>5204.09</v>
      </c>
    </row>
    <row r="88" spans="1:17">
      <c r="A88" s="28">
        <v>329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H88" s="15"/>
      <c r="I88" s="20"/>
      <c r="J88" s="20">
        <v>329</v>
      </c>
      <c r="K88" s="164" t="s">
        <v>113</v>
      </c>
      <c r="L88" s="164"/>
      <c r="M88" s="23">
        <f t="shared" si="14"/>
        <v>0</v>
      </c>
      <c r="N88" s="23">
        <f t="shared" si="14"/>
        <v>0</v>
      </c>
      <c r="O88" s="23">
        <f t="shared" si="14"/>
        <v>0</v>
      </c>
      <c r="P88" s="23">
        <f t="shared" si="14"/>
        <v>0</v>
      </c>
      <c r="Q88" s="23">
        <f t="shared" si="14"/>
        <v>0</v>
      </c>
    </row>
    <row r="89" spans="1:17">
      <c r="A89" s="27"/>
      <c r="H89" s="15"/>
      <c r="I89" s="18">
        <v>33</v>
      </c>
      <c r="J89" s="167" t="s">
        <v>114</v>
      </c>
      <c r="K89" s="167"/>
      <c r="L89" s="167"/>
      <c r="M89" s="22">
        <f>SUM(M90:M99)</f>
        <v>1215000</v>
      </c>
      <c r="N89" s="22">
        <f>SUM(N90:N99)</f>
        <v>1215000</v>
      </c>
      <c r="O89" s="22">
        <f>SUM(O90:O99)</f>
        <v>1058633.43</v>
      </c>
      <c r="P89" s="22">
        <f>SUM(P90:P99)</f>
        <v>905361.29</v>
      </c>
      <c r="Q89" s="22">
        <f>SUM(Q90:Q99)</f>
        <v>38550.910000000003</v>
      </c>
    </row>
    <row r="90" spans="1:17">
      <c r="A90" s="28">
        <v>330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H90" s="15"/>
      <c r="I90" s="20"/>
      <c r="J90" s="20">
        <v>330</v>
      </c>
      <c r="K90" s="164" t="s">
        <v>115</v>
      </c>
      <c r="L90" s="164"/>
      <c r="M90" s="23">
        <f t="shared" ref="M90:M99" si="15">B90</f>
        <v>0</v>
      </c>
      <c r="N90" s="23">
        <f t="shared" ref="N90:N99" si="16">C90</f>
        <v>0</v>
      </c>
      <c r="O90" s="23">
        <f t="shared" ref="O90:O99" si="17">D90</f>
        <v>0</v>
      </c>
      <c r="P90" s="23">
        <f t="shared" ref="P90:P99" si="18">E90</f>
        <v>0</v>
      </c>
      <c r="Q90" s="23">
        <f t="shared" ref="Q90:Q99" si="19">F90</f>
        <v>0</v>
      </c>
    </row>
    <row r="91" spans="1:17">
      <c r="A91" s="28">
        <v>331</v>
      </c>
      <c r="B91" s="80">
        <v>476000</v>
      </c>
      <c r="C91" s="80">
        <v>476000</v>
      </c>
      <c r="D91" s="80">
        <v>466232.1</v>
      </c>
      <c r="E91" s="80">
        <v>426138.38</v>
      </c>
      <c r="F91" s="80">
        <v>29541.24</v>
      </c>
      <c r="H91" s="15"/>
      <c r="I91" s="20"/>
      <c r="J91" s="20">
        <v>331</v>
      </c>
      <c r="K91" s="164" t="s">
        <v>116</v>
      </c>
      <c r="L91" s="164"/>
      <c r="M91" s="23">
        <f t="shared" si="15"/>
        <v>476000</v>
      </c>
      <c r="N91" s="23">
        <f t="shared" si="16"/>
        <v>476000</v>
      </c>
      <c r="O91" s="23">
        <f t="shared" si="17"/>
        <v>466232.1</v>
      </c>
      <c r="P91" s="23">
        <f t="shared" si="18"/>
        <v>426138.38</v>
      </c>
      <c r="Q91" s="23">
        <f t="shared" si="19"/>
        <v>29541.24</v>
      </c>
    </row>
    <row r="92" spans="1:17">
      <c r="A92" s="28">
        <v>332</v>
      </c>
      <c r="B92" s="80">
        <v>525000</v>
      </c>
      <c r="C92" s="80">
        <v>525000</v>
      </c>
      <c r="D92" s="80">
        <v>455808.65</v>
      </c>
      <c r="E92" s="80">
        <v>353310.23</v>
      </c>
      <c r="F92" s="80">
        <v>254.28</v>
      </c>
      <c r="H92" s="15"/>
      <c r="I92" s="20"/>
      <c r="J92" s="20">
        <v>332</v>
      </c>
      <c r="K92" s="170" t="s">
        <v>117</v>
      </c>
      <c r="L92" s="171"/>
      <c r="M92" s="23">
        <f t="shared" si="15"/>
        <v>525000</v>
      </c>
      <c r="N92" s="23">
        <f t="shared" si="16"/>
        <v>525000</v>
      </c>
      <c r="O92" s="23">
        <f t="shared" si="17"/>
        <v>455808.65</v>
      </c>
      <c r="P92" s="23">
        <f t="shared" si="18"/>
        <v>353310.23</v>
      </c>
      <c r="Q92" s="23">
        <f t="shared" si="19"/>
        <v>254.28</v>
      </c>
    </row>
    <row r="93" spans="1:17">
      <c r="A93" s="28">
        <v>333</v>
      </c>
      <c r="B93" s="80">
        <v>0</v>
      </c>
      <c r="C93" s="80">
        <v>0</v>
      </c>
      <c r="D93" s="80">
        <v>0</v>
      </c>
      <c r="E93" s="80">
        <v>0</v>
      </c>
      <c r="F93" s="80">
        <v>0</v>
      </c>
      <c r="H93" s="15"/>
      <c r="I93" s="20"/>
      <c r="J93" s="20">
        <v>333</v>
      </c>
      <c r="K93" s="170" t="s">
        <v>118</v>
      </c>
      <c r="L93" s="171"/>
      <c r="M93" s="23">
        <f t="shared" si="15"/>
        <v>0</v>
      </c>
      <c r="N93" s="23">
        <f t="shared" si="16"/>
        <v>0</v>
      </c>
      <c r="O93" s="23">
        <f t="shared" si="17"/>
        <v>0</v>
      </c>
      <c r="P93" s="23">
        <f t="shared" si="18"/>
        <v>0</v>
      </c>
      <c r="Q93" s="23">
        <f t="shared" si="19"/>
        <v>0</v>
      </c>
    </row>
    <row r="94" spans="1:17">
      <c r="A94" s="28">
        <v>334</v>
      </c>
      <c r="B94" s="80">
        <v>11000</v>
      </c>
      <c r="C94" s="80">
        <v>11000</v>
      </c>
      <c r="D94" s="80">
        <v>1347.23</v>
      </c>
      <c r="E94" s="80">
        <v>1347.23</v>
      </c>
      <c r="F94" s="80">
        <v>0</v>
      </c>
      <c r="H94" s="15"/>
      <c r="I94" s="20"/>
      <c r="J94" s="20">
        <v>334</v>
      </c>
      <c r="K94" s="164" t="s">
        <v>119</v>
      </c>
      <c r="L94" s="164"/>
      <c r="M94" s="23">
        <f t="shared" si="15"/>
        <v>11000</v>
      </c>
      <c r="N94" s="23">
        <f t="shared" si="16"/>
        <v>11000</v>
      </c>
      <c r="O94" s="23">
        <f t="shared" si="17"/>
        <v>1347.23</v>
      </c>
      <c r="P94" s="23">
        <f t="shared" si="18"/>
        <v>1347.23</v>
      </c>
      <c r="Q94" s="23">
        <f t="shared" si="19"/>
        <v>0</v>
      </c>
    </row>
    <row r="95" spans="1:17">
      <c r="A95" s="28">
        <v>335</v>
      </c>
      <c r="B95" s="80">
        <v>55000</v>
      </c>
      <c r="C95" s="80">
        <v>55000</v>
      </c>
      <c r="D95" s="80">
        <v>18489.759999999998</v>
      </c>
      <c r="E95" s="80">
        <v>18489.759999999998</v>
      </c>
      <c r="F95" s="80">
        <v>3059</v>
      </c>
      <c r="H95" s="15"/>
      <c r="I95" s="20"/>
      <c r="J95" s="20">
        <v>335</v>
      </c>
      <c r="K95" s="164" t="s">
        <v>120</v>
      </c>
      <c r="L95" s="164"/>
      <c r="M95" s="23">
        <f t="shared" si="15"/>
        <v>55000</v>
      </c>
      <c r="N95" s="23">
        <f t="shared" si="16"/>
        <v>55000</v>
      </c>
      <c r="O95" s="23">
        <f t="shared" si="17"/>
        <v>18489.759999999998</v>
      </c>
      <c r="P95" s="23">
        <f t="shared" si="18"/>
        <v>18489.759999999998</v>
      </c>
      <c r="Q95" s="23">
        <f t="shared" si="19"/>
        <v>3059</v>
      </c>
    </row>
    <row r="96" spans="1:17">
      <c r="A96" s="28">
        <v>336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H96" s="15"/>
      <c r="I96" s="20"/>
      <c r="J96" s="20">
        <v>336</v>
      </c>
      <c r="K96" s="164" t="s">
        <v>121</v>
      </c>
      <c r="L96" s="164"/>
      <c r="M96" s="23">
        <f t="shared" si="15"/>
        <v>0</v>
      </c>
      <c r="N96" s="23">
        <f t="shared" si="16"/>
        <v>0</v>
      </c>
      <c r="O96" s="23">
        <f t="shared" si="17"/>
        <v>0</v>
      </c>
      <c r="P96" s="23">
        <f t="shared" si="18"/>
        <v>0</v>
      </c>
      <c r="Q96" s="23">
        <f t="shared" si="19"/>
        <v>0</v>
      </c>
    </row>
    <row r="97" spans="1:17">
      <c r="A97" s="28">
        <v>337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H97" s="15"/>
      <c r="I97" s="20"/>
      <c r="J97" s="20">
        <v>337</v>
      </c>
      <c r="K97" s="164" t="s">
        <v>122</v>
      </c>
      <c r="L97" s="164"/>
      <c r="M97" s="23">
        <f t="shared" si="15"/>
        <v>0</v>
      </c>
      <c r="N97" s="23">
        <f t="shared" si="16"/>
        <v>0</v>
      </c>
      <c r="O97" s="23">
        <f t="shared" si="17"/>
        <v>0</v>
      </c>
      <c r="P97" s="23">
        <f t="shared" si="18"/>
        <v>0</v>
      </c>
      <c r="Q97" s="23">
        <f t="shared" si="19"/>
        <v>0</v>
      </c>
    </row>
    <row r="98" spans="1:17">
      <c r="A98" s="28">
        <v>338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H98" s="15"/>
      <c r="I98" s="20"/>
      <c r="J98" s="20">
        <v>338</v>
      </c>
      <c r="K98" s="164" t="s">
        <v>648</v>
      </c>
      <c r="L98" s="164"/>
      <c r="M98" s="23">
        <f t="shared" si="15"/>
        <v>0</v>
      </c>
      <c r="N98" s="23">
        <f t="shared" si="16"/>
        <v>0</v>
      </c>
      <c r="O98" s="23">
        <f t="shared" si="17"/>
        <v>0</v>
      </c>
      <c r="P98" s="23">
        <f t="shared" si="18"/>
        <v>0</v>
      </c>
      <c r="Q98" s="23">
        <f t="shared" si="19"/>
        <v>0</v>
      </c>
    </row>
    <row r="99" spans="1:17">
      <c r="A99" s="28">
        <v>339</v>
      </c>
      <c r="B99" s="80">
        <v>148000</v>
      </c>
      <c r="C99" s="80">
        <v>148000</v>
      </c>
      <c r="D99" s="80">
        <v>116755.69</v>
      </c>
      <c r="E99" s="80">
        <v>106075.69</v>
      </c>
      <c r="F99" s="80">
        <v>5696.39</v>
      </c>
      <c r="H99" s="15"/>
      <c r="I99" s="20"/>
      <c r="J99" s="20">
        <v>339</v>
      </c>
      <c r="K99" s="164" t="s">
        <v>123</v>
      </c>
      <c r="L99" s="164"/>
      <c r="M99" s="23">
        <f t="shared" si="15"/>
        <v>148000</v>
      </c>
      <c r="N99" s="23">
        <f t="shared" si="16"/>
        <v>148000</v>
      </c>
      <c r="O99" s="23">
        <f t="shared" si="17"/>
        <v>116755.69</v>
      </c>
      <c r="P99" s="23">
        <f t="shared" si="18"/>
        <v>106075.69</v>
      </c>
      <c r="Q99" s="23">
        <f t="shared" si="19"/>
        <v>5696.39</v>
      </c>
    </row>
    <row r="100" spans="1:17">
      <c r="A100" s="27"/>
      <c r="H100" s="15"/>
      <c r="I100" s="18">
        <v>34</v>
      </c>
      <c r="J100" s="167" t="s">
        <v>124</v>
      </c>
      <c r="K100" s="167"/>
      <c r="L100" s="167"/>
      <c r="M100" s="22">
        <f>SUM(M101:M107)</f>
        <v>857600</v>
      </c>
      <c r="N100" s="22">
        <f>SUM(N101:N107)</f>
        <v>900308.53</v>
      </c>
      <c r="O100" s="22">
        <f>SUM(O101:O107)</f>
        <v>692852.04</v>
      </c>
      <c r="P100" s="22">
        <f>SUM(P101:P107)</f>
        <v>600335.17000000004</v>
      </c>
      <c r="Q100" s="22">
        <f>SUM(Q101:Q107)</f>
        <v>12293.220000000001</v>
      </c>
    </row>
    <row r="101" spans="1:17">
      <c r="A101" s="28">
        <v>340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H101" s="15"/>
      <c r="I101" s="20"/>
      <c r="J101" s="20">
        <v>340</v>
      </c>
      <c r="K101" s="164" t="s">
        <v>101</v>
      </c>
      <c r="L101" s="164"/>
      <c r="M101" s="23">
        <f t="shared" ref="M101:Q107" si="20">B101</f>
        <v>0</v>
      </c>
      <c r="N101" s="23">
        <f t="shared" si="20"/>
        <v>0</v>
      </c>
      <c r="O101" s="23">
        <f t="shared" si="20"/>
        <v>0</v>
      </c>
      <c r="P101" s="23">
        <f t="shared" si="20"/>
        <v>0</v>
      </c>
      <c r="Q101" s="23">
        <f t="shared" si="20"/>
        <v>0</v>
      </c>
    </row>
    <row r="102" spans="1:17">
      <c r="A102" s="28">
        <v>341</v>
      </c>
      <c r="B102" s="80">
        <v>91000</v>
      </c>
      <c r="C102" s="80">
        <v>91000</v>
      </c>
      <c r="D102" s="80">
        <v>60653.2</v>
      </c>
      <c r="E102" s="80">
        <v>60598.77</v>
      </c>
      <c r="F102" s="80">
        <v>542.79999999999995</v>
      </c>
      <c r="H102" s="15"/>
      <c r="I102" s="20"/>
      <c r="J102" s="20">
        <v>341</v>
      </c>
      <c r="K102" s="164" t="s">
        <v>102</v>
      </c>
      <c r="L102" s="164"/>
      <c r="M102" s="23">
        <f t="shared" si="20"/>
        <v>91000</v>
      </c>
      <c r="N102" s="23">
        <f t="shared" si="20"/>
        <v>91000</v>
      </c>
      <c r="O102" s="23">
        <f t="shared" si="20"/>
        <v>60653.2</v>
      </c>
      <c r="P102" s="23">
        <f t="shared" si="20"/>
        <v>60598.77</v>
      </c>
      <c r="Q102" s="23">
        <f t="shared" si="20"/>
        <v>542.79999999999995</v>
      </c>
    </row>
    <row r="103" spans="1:17">
      <c r="A103" s="28">
        <v>342</v>
      </c>
      <c r="B103" s="80">
        <v>320000</v>
      </c>
      <c r="C103" s="80">
        <v>320000</v>
      </c>
      <c r="D103" s="80">
        <v>232560.73</v>
      </c>
      <c r="E103" s="80">
        <v>208038.45</v>
      </c>
      <c r="F103" s="80">
        <v>7844.6</v>
      </c>
      <c r="H103" s="15"/>
      <c r="I103" s="20"/>
      <c r="J103" s="20">
        <v>342</v>
      </c>
      <c r="K103" s="164" t="s">
        <v>103</v>
      </c>
      <c r="L103" s="164"/>
      <c r="M103" s="23">
        <f t="shared" si="20"/>
        <v>320000</v>
      </c>
      <c r="N103" s="23">
        <f t="shared" si="20"/>
        <v>320000</v>
      </c>
      <c r="O103" s="23">
        <f t="shared" si="20"/>
        <v>232560.73</v>
      </c>
      <c r="P103" s="23">
        <f t="shared" si="20"/>
        <v>208038.45</v>
      </c>
      <c r="Q103" s="23">
        <f t="shared" si="20"/>
        <v>7844.6</v>
      </c>
    </row>
    <row r="104" spans="1:17">
      <c r="A104" s="28">
        <v>343</v>
      </c>
      <c r="B104" s="80">
        <v>325000</v>
      </c>
      <c r="C104" s="80">
        <v>325000</v>
      </c>
      <c r="D104" s="80">
        <v>213522.62</v>
      </c>
      <c r="E104" s="80">
        <v>213522.62</v>
      </c>
      <c r="F104" s="80">
        <v>2758.78</v>
      </c>
      <c r="H104" s="15"/>
      <c r="I104" s="20"/>
      <c r="J104" s="20">
        <v>343</v>
      </c>
      <c r="K104" s="164" t="s">
        <v>104</v>
      </c>
      <c r="L104" s="164"/>
      <c r="M104" s="23">
        <f t="shared" si="20"/>
        <v>325000</v>
      </c>
      <c r="N104" s="23">
        <f t="shared" si="20"/>
        <v>325000</v>
      </c>
      <c r="O104" s="23">
        <f t="shared" si="20"/>
        <v>213522.62</v>
      </c>
      <c r="P104" s="23">
        <f t="shared" si="20"/>
        <v>213522.62</v>
      </c>
      <c r="Q104" s="23">
        <f t="shared" si="20"/>
        <v>2758.78</v>
      </c>
    </row>
    <row r="105" spans="1:17">
      <c r="A105" s="28">
        <v>344</v>
      </c>
      <c r="B105" s="80">
        <v>0</v>
      </c>
      <c r="C105" s="80">
        <v>42708.53</v>
      </c>
      <c r="D105" s="80">
        <v>127625</v>
      </c>
      <c r="E105" s="80">
        <v>59889</v>
      </c>
      <c r="F105" s="80">
        <v>0</v>
      </c>
      <c r="H105" s="15"/>
      <c r="I105" s="20"/>
      <c r="J105" s="20">
        <v>344</v>
      </c>
      <c r="K105" s="164" t="s">
        <v>125</v>
      </c>
      <c r="L105" s="164"/>
      <c r="M105" s="23">
        <f t="shared" si="20"/>
        <v>0</v>
      </c>
      <c r="N105" s="23">
        <f t="shared" si="20"/>
        <v>42708.53</v>
      </c>
      <c r="O105" s="23">
        <f t="shared" si="20"/>
        <v>127625</v>
      </c>
      <c r="P105" s="23">
        <f t="shared" si="20"/>
        <v>59889</v>
      </c>
      <c r="Q105" s="23">
        <f t="shared" si="20"/>
        <v>0</v>
      </c>
    </row>
    <row r="106" spans="1:17">
      <c r="A106" s="28">
        <v>345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H106" s="15"/>
      <c r="I106" s="20"/>
      <c r="J106" s="20">
        <v>345</v>
      </c>
      <c r="K106" s="164" t="s">
        <v>126</v>
      </c>
      <c r="L106" s="164"/>
      <c r="M106" s="23">
        <f t="shared" si="20"/>
        <v>0</v>
      </c>
      <c r="N106" s="23">
        <f t="shared" si="20"/>
        <v>0</v>
      </c>
      <c r="O106" s="23">
        <f t="shared" si="20"/>
        <v>0</v>
      </c>
      <c r="P106" s="23">
        <f t="shared" si="20"/>
        <v>0</v>
      </c>
      <c r="Q106" s="23">
        <f t="shared" si="20"/>
        <v>0</v>
      </c>
    </row>
    <row r="107" spans="1:17">
      <c r="A107" s="28">
        <v>349</v>
      </c>
      <c r="B107" s="80">
        <v>121600</v>
      </c>
      <c r="C107" s="80">
        <v>121600</v>
      </c>
      <c r="D107" s="80">
        <v>58490.49</v>
      </c>
      <c r="E107" s="80">
        <v>58286.33</v>
      </c>
      <c r="F107" s="80">
        <v>1147.04</v>
      </c>
      <c r="H107" s="15"/>
      <c r="I107" s="20"/>
      <c r="J107" s="20">
        <v>349</v>
      </c>
      <c r="K107" s="164" t="s">
        <v>127</v>
      </c>
      <c r="L107" s="164"/>
      <c r="M107" s="23">
        <f t="shared" si="20"/>
        <v>121600</v>
      </c>
      <c r="N107" s="23">
        <f t="shared" si="20"/>
        <v>121600</v>
      </c>
      <c r="O107" s="23">
        <f t="shared" si="20"/>
        <v>58490.49</v>
      </c>
      <c r="P107" s="23">
        <f t="shared" si="20"/>
        <v>58286.33</v>
      </c>
      <c r="Q107" s="23">
        <f t="shared" si="20"/>
        <v>1147.04</v>
      </c>
    </row>
    <row r="108" spans="1:17">
      <c r="A108" s="27"/>
      <c r="H108" s="15"/>
      <c r="I108" s="18">
        <v>35</v>
      </c>
      <c r="J108" s="167" t="s">
        <v>128</v>
      </c>
      <c r="K108" s="167"/>
      <c r="L108" s="167"/>
      <c r="M108" s="22">
        <f>SUM(M109:M110)</f>
        <v>0</v>
      </c>
      <c r="N108" s="22">
        <f>SUM(N109:N110)</f>
        <v>0</v>
      </c>
      <c r="O108" s="22">
        <f>SUM(O109:O110)</f>
        <v>0</v>
      </c>
      <c r="P108" s="22">
        <f>SUM(P109:P110)</f>
        <v>0</v>
      </c>
      <c r="Q108" s="22">
        <f>SUM(Q109:Q110)</f>
        <v>43.27</v>
      </c>
    </row>
    <row r="109" spans="1:17">
      <c r="A109" s="28">
        <v>350</v>
      </c>
      <c r="B109" s="80">
        <v>0</v>
      </c>
      <c r="C109" s="80">
        <v>0</v>
      </c>
      <c r="D109" s="80">
        <v>0</v>
      </c>
      <c r="E109" s="80">
        <v>0</v>
      </c>
      <c r="F109" s="80">
        <v>43.27</v>
      </c>
      <c r="H109" s="15"/>
      <c r="I109" s="20"/>
      <c r="J109" s="20">
        <v>350</v>
      </c>
      <c r="K109" s="164" t="s">
        <v>129</v>
      </c>
      <c r="L109" s="164"/>
      <c r="M109" s="23">
        <f t="shared" ref="M109:Q111" si="21">B109</f>
        <v>0</v>
      </c>
      <c r="N109" s="23">
        <f t="shared" si="21"/>
        <v>0</v>
      </c>
      <c r="O109" s="23">
        <f t="shared" si="21"/>
        <v>0</v>
      </c>
      <c r="P109" s="23">
        <f t="shared" si="21"/>
        <v>0</v>
      </c>
      <c r="Q109" s="23">
        <f t="shared" si="21"/>
        <v>43.27</v>
      </c>
    </row>
    <row r="110" spans="1:17">
      <c r="A110" s="28">
        <v>351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H110" s="15"/>
      <c r="I110" s="20"/>
      <c r="J110" s="20">
        <v>351</v>
      </c>
      <c r="K110" s="164" t="s">
        <v>130</v>
      </c>
      <c r="L110" s="164"/>
      <c r="M110" s="23">
        <f t="shared" si="21"/>
        <v>0</v>
      </c>
      <c r="N110" s="23">
        <f t="shared" si="21"/>
        <v>0</v>
      </c>
      <c r="O110" s="23">
        <f t="shared" si="21"/>
        <v>0</v>
      </c>
      <c r="P110" s="23">
        <f t="shared" si="21"/>
        <v>0</v>
      </c>
      <c r="Q110" s="23">
        <f t="shared" si="21"/>
        <v>0</v>
      </c>
    </row>
    <row r="111" spans="1:17">
      <c r="A111" s="26">
        <v>36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H111" s="15"/>
      <c r="I111" s="19">
        <v>36</v>
      </c>
      <c r="J111" s="168" t="s">
        <v>131</v>
      </c>
      <c r="K111" s="168"/>
      <c r="L111" s="168"/>
      <c r="M111" s="76">
        <f t="shared" si="21"/>
        <v>0</v>
      </c>
      <c r="N111" s="76">
        <f t="shared" si="21"/>
        <v>0</v>
      </c>
      <c r="O111" s="76">
        <f t="shared" si="21"/>
        <v>0</v>
      </c>
      <c r="P111" s="76">
        <f t="shared" si="21"/>
        <v>0</v>
      </c>
      <c r="Q111" s="76">
        <f t="shared" si="21"/>
        <v>0</v>
      </c>
    </row>
    <row r="112" spans="1:17">
      <c r="A112" s="27"/>
      <c r="H112" s="15"/>
      <c r="I112" s="18">
        <v>38</v>
      </c>
      <c r="J112" s="167" t="s">
        <v>132</v>
      </c>
      <c r="K112" s="167"/>
      <c r="L112" s="167"/>
      <c r="M112" s="22">
        <f>SUM(M113:M114)</f>
        <v>0</v>
      </c>
      <c r="N112" s="22">
        <f>SUM(N113:N114)</f>
        <v>0</v>
      </c>
      <c r="O112" s="22">
        <f>SUM(O113:O114)</f>
        <v>31850.25</v>
      </c>
      <c r="P112" s="22">
        <f>SUM(P113:P114)</f>
        <v>31850.25</v>
      </c>
      <c r="Q112" s="22">
        <f>SUM(Q113:Q114)</f>
        <v>0</v>
      </c>
    </row>
    <row r="113" spans="1:17">
      <c r="A113" s="28">
        <v>380</v>
      </c>
      <c r="B113" s="80">
        <v>0</v>
      </c>
      <c r="C113" s="80">
        <v>0</v>
      </c>
      <c r="D113" s="80">
        <v>0</v>
      </c>
      <c r="E113" s="80">
        <v>0</v>
      </c>
      <c r="F113" s="80">
        <v>0</v>
      </c>
      <c r="H113" s="15"/>
      <c r="I113" s="20"/>
      <c r="J113" s="20">
        <v>380</v>
      </c>
      <c r="K113" s="164" t="s">
        <v>133</v>
      </c>
      <c r="L113" s="164"/>
      <c r="M113" s="23">
        <f t="shared" ref="M113:Q114" si="22">B113</f>
        <v>0</v>
      </c>
      <c r="N113" s="23">
        <f t="shared" si="22"/>
        <v>0</v>
      </c>
      <c r="O113" s="23">
        <f t="shared" si="22"/>
        <v>0</v>
      </c>
      <c r="P113" s="23">
        <f t="shared" si="22"/>
        <v>0</v>
      </c>
      <c r="Q113" s="23">
        <f t="shared" si="22"/>
        <v>0</v>
      </c>
    </row>
    <row r="114" spans="1:17">
      <c r="A114" s="28">
        <v>389</v>
      </c>
      <c r="B114" s="80">
        <v>0</v>
      </c>
      <c r="C114" s="80">
        <v>0</v>
      </c>
      <c r="D114" s="80">
        <v>31850.25</v>
      </c>
      <c r="E114" s="80">
        <v>31850.25</v>
      </c>
      <c r="F114" s="80">
        <v>0</v>
      </c>
      <c r="H114" s="15"/>
      <c r="I114" s="20"/>
      <c r="J114" s="20">
        <v>389</v>
      </c>
      <c r="K114" s="164" t="s">
        <v>134</v>
      </c>
      <c r="L114" s="164"/>
      <c r="M114" s="23">
        <f t="shared" si="22"/>
        <v>0</v>
      </c>
      <c r="N114" s="23">
        <f t="shared" si="22"/>
        <v>0</v>
      </c>
      <c r="O114" s="23">
        <f t="shared" si="22"/>
        <v>31850.25</v>
      </c>
      <c r="P114" s="23">
        <f t="shared" si="22"/>
        <v>31850.25</v>
      </c>
      <c r="Q114" s="23">
        <f t="shared" si="22"/>
        <v>0</v>
      </c>
    </row>
    <row r="115" spans="1:17">
      <c r="A115" s="27"/>
      <c r="H115" s="15"/>
      <c r="I115" s="18">
        <v>39</v>
      </c>
      <c r="J115" s="167" t="s">
        <v>135</v>
      </c>
      <c r="K115" s="167"/>
      <c r="L115" s="167"/>
      <c r="M115" s="22">
        <f>SUM(M116,M121,M125,M126,M127,M128,M131,M134,M135)</f>
        <v>630000</v>
      </c>
      <c r="N115" s="22">
        <f>SUM(N116,N121,N125,N126,N127,N128,N131,N134,N135)</f>
        <v>674008.39</v>
      </c>
      <c r="O115" s="22">
        <f>SUM(O116,O121,O125,O126,O127,O128,O131,O134,O135)</f>
        <v>235621.18</v>
      </c>
      <c r="P115" s="22">
        <f>SUM(P116,P121,P125,P126,P127,P128,P131,P134,P135)</f>
        <v>193984.04000000004</v>
      </c>
      <c r="Q115" s="22">
        <f>SUM(Q116,Q121,Q125,Q126,Q127,Q128,Q131,Q134,Q135)</f>
        <v>92809.67</v>
      </c>
    </row>
    <row r="116" spans="1:17">
      <c r="A116" s="27"/>
      <c r="H116" s="15"/>
      <c r="I116" s="20"/>
      <c r="J116" s="24">
        <v>391</v>
      </c>
      <c r="K116" s="166" t="s">
        <v>136</v>
      </c>
      <c r="L116" s="166"/>
      <c r="M116" s="22">
        <f>SUM(M117:M120)</f>
        <v>540000</v>
      </c>
      <c r="N116" s="22">
        <f>SUM(N117:N120)</f>
        <v>540000</v>
      </c>
      <c r="O116" s="22">
        <f>SUM(O117:O120)</f>
        <v>114556.4</v>
      </c>
      <c r="P116" s="22">
        <f>SUM(P117:P120)</f>
        <v>78868.260000000009</v>
      </c>
      <c r="Q116" s="22">
        <f>SUM(Q117:Q120)</f>
        <v>71856.56</v>
      </c>
    </row>
    <row r="117" spans="1:17" ht="45">
      <c r="A117" s="28">
        <v>39100</v>
      </c>
      <c r="B117" s="80">
        <v>40000</v>
      </c>
      <c r="C117" s="80">
        <v>40000</v>
      </c>
      <c r="D117" s="80">
        <v>3997.97</v>
      </c>
      <c r="E117" s="80">
        <v>2639.48</v>
      </c>
      <c r="F117" s="80">
        <v>17625.14</v>
      </c>
      <c r="H117" s="15"/>
      <c r="I117" s="20"/>
      <c r="J117" s="20"/>
      <c r="K117" s="20">
        <v>39100</v>
      </c>
      <c r="L117" s="78" t="s">
        <v>137</v>
      </c>
      <c r="M117" s="23">
        <f t="shared" ref="M117:Q120" si="23">B117</f>
        <v>40000</v>
      </c>
      <c r="N117" s="23">
        <f t="shared" si="23"/>
        <v>40000</v>
      </c>
      <c r="O117" s="23">
        <f t="shared" si="23"/>
        <v>3997.97</v>
      </c>
      <c r="P117" s="23">
        <f t="shared" si="23"/>
        <v>2639.48</v>
      </c>
      <c r="Q117" s="23">
        <f t="shared" si="23"/>
        <v>17625.14</v>
      </c>
    </row>
    <row r="118" spans="1:17" ht="60">
      <c r="A118" s="28">
        <v>39110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H118" s="15"/>
      <c r="I118" s="20"/>
      <c r="J118" s="20"/>
      <c r="K118" s="20">
        <v>39110</v>
      </c>
      <c r="L118" s="78" t="s">
        <v>138</v>
      </c>
      <c r="M118" s="23">
        <f t="shared" si="23"/>
        <v>0</v>
      </c>
      <c r="N118" s="23">
        <f t="shared" si="23"/>
        <v>0</v>
      </c>
      <c r="O118" s="23">
        <f t="shared" si="23"/>
        <v>0</v>
      </c>
      <c r="P118" s="23">
        <f t="shared" si="23"/>
        <v>0</v>
      </c>
      <c r="Q118" s="23">
        <f t="shared" si="23"/>
        <v>0</v>
      </c>
    </row>
    <row r="119" spans="1:17" ht="75">
      <c r="A119" s="28">
        <v>39120</v>
      </c>
      <c r="B119" s="80">
        <v>300000</v>
      </c>
      <c r="C119" s="80">
        <v>300000</v>
      </c>
      <c r="D119" s="80">
        <v>78450</v>
      </c>
      <c r="E119" s="80">
        <v>59730</v>
      </c>
      <c r="F119" s="80">
        <v>31000.91</v>
      </c>
      <c r="H119" s="15"/>
      <c r="I119" s="20"/>
      <c r="J119" s="20"/>
      <c r="K119" s="20">
        <v>39120</v>
      </c>
      <c r="L119" s="78" t="s">
        <v>139</v>
      </c>
      <c r="M119" s="23">
        <f t="shared" si="23"/>
        <v>300000</v>
      </c>
      <c r="N119" s="23">
        <f t="shared" si="23"/>
        <v>300000</v>
      </c>
      <c r="O119" s="23">
        <f t="shared" si="23"/>
        <v>78450</v>
      </c>
      <c r="P119" s="23">
        <f t="shared" si="23"/>
        <v>59730</v>
      </c>
      <c r="Q119" s="23">
        <f t="shared" si="23"/>
        <v>31000.91</v>
      </c>
    </row>
    <row r="120" spans="1:17" ht="30">
      <c r="A120" s="28">
        <v>39190</v>
      </c>
      <c r="B120" s="80">
        <v>200000</v>
      </c>
      <c r="C120" s="80">
        <v>200000</v>
      </c>
      <c r="D120" s="80">
        <v>32108.43</v>
      </c>
      <c r="E120" s="80">
        <v>16498.78</v>
      </c>
      <c r="F120" s="80">
        <v>23230.51</v>
      </c>
      <c r="H120" s="15"/>
      <c r="I120" s="20"/>
      <c r="J120" s="20"/>
      <c r="K120" s="20">
        <v>39190</v>
      </c>
      <c r="L120" s="78" t="s">
        <v>140</v>
      </c>
      <c r="M120" s="23">
        <f t="shared" si="23"/>
        <v>200000</v>
      </c>
      <c r="N120" s="23">
        <f t="shared" si="23"/>
        <v>200000</v>
      </c>
      <c r="O120" s="23">
        <f t="shared" si="23"/>
        <v>32108.43</v>
      </c>
      <c r="P120" s="23">
        <f t="shared" si="23"/>
        <v>16498.78</v>
      </c>
      <c r="Q120" s="23">
        <f t="shared" si="23"/>
        <v>23230.51</v>
      </c>
    </row>
    <row r="121" spans="1:17">
      <c r="A121" s="27"/>
      <c r="H121" s="15"/>
      <c r="I121" s="20"/>
      <c r="J121" s="24">
        <v>392</v>
      </c>
      <c r="K121" s="166" t="s">
        <v>141</v>
      </c>
      <c r="L121" s="166"/>
      <c r="M121" s="22">
        <f>SUM(M122:M124)</f>
        <v>61000</v>
      </c>
      <c r="N121" s="22">
        <f>SUM(N122:N124)</f>
        <v>61000</v>
      </c>
      <c r="O121" s="22">
        <f>SUM(O122:O124)</f>
        <v>36342.840000000004</v>
      </c>
      <c r="P121" s="22">
        <f>SUM(P122:P124)</f>
        <v>36342.839999999997</v>
      </c>
      <c r="Q121" s="22">
        <f>SUM(Q122:Q124)</f>
        <v>0</v>
      </c>
    </row>
    <row r="122" spans="1:17" ht="90">
      <c r="A122" s="28">
        <v>39200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H122" s="15"/>
      <c r="I122" s="20"/>
      <c r="J122" s="20"/>
      <c r="K122" s="20">
        <v>39200</v>
      </c>
      <c r="L122" s="78" t="s">
        <v>142</v>
      </c>
      <c r="M122" s="23">
        <f t="shared" ref="M122:Q127" si="24">B122</f>
        <v>0</v>
      </c>
      <c r="N122" s="23">
        <f t="shared" si="24"/>
        <v>0</v>
      </c>
      <c r="O122" s="23">
        <f t="shared" si="24"/>
        <v>0</v>
      </c>
      <c r="P122" s="23">
        <f t="shared" si="24"/>
        <v>0</v>
      </c>
      <c r="Q122" s="23">
        <f t="shared" si="24"/>
        <v>0</v>
      </c>
    </row>
    <row r="123" spans="1:17" ht="30">
      <c r="A123" s="28">
        <v>39210</v>
      </c>
      <c r="B123" s="80">
        <v>1000</v>
      </c>
      <c r="C123" s="80">
        <v>1000</v>
      </c>
      <c r="D123" s="80">
        <v>0</v>
      </c>
      <c r="E123" s="80">
        <v>0</v>
      </c>
      <c r="F123" s="80">
        <v>0</v>
      </c>
      <c r="H123" s="15"/>
      <c r="I123" s="20"/>
      <c r="J123" s="20"/>
      <c r="K123" s="20">
        <v>39210</v>
      </c>
      <c r="L123" s="78" t="s">
        <v>143</v>
      </c>
      <c r="M123" s="23">
        <f t="shared" si="24"/>
        <v>1000</v>
      </c>
      <c r="N123" s="23">
        <f t="shared" si="24"/>
        <v>1000</v>
      </c>
      <c r="O123" s="23">
        <f t="shared" si="24"/>
        <v>0</v>
      </c>
      <c r="P123" s="23">
        <f t="shared" si="24"/>
        <v>0</v>
      </c>
      <c r="Q123" s="23">
        <f t="shared" si="24"/>
        <v>0</v>
      </c>
    </row>
    <row r="124" spans="1:17" ht="30">
      <c r="A124" s="28">
        <v>39211</v>
      </c>
      <c r="B124" s="80">
        <v>60000</v>
      </c>
      <c r="C124" s="80">
        <v>60000</v>
      </c>
      <c r="D124" s="80">
        <v>36342.840000000004</v>
      </c>
      <c r="E124" s="80">
        <v>36342.839999999997</v>
      </c>
      <c r="F124" s="80">
        <v>0</v>
      </c>
      <c r="H124" s="15"/>
      <c r="I124" s="20"/>
      <c r="J124" s="20"/>
      <c r="K124" s="20">
        <v>39211</v>
      </c>
      <c r="L124" s="78" t="s">
        <v>144</v>
      </c>
      <c r="M124" s="23">
        <f t="shared" si="24"/>
        <v>60000</v>
      </c>
      <c r="N124" s="23">
        <f t="shared" si="24"/>
        <v>60000</v>
      </c>
      <c r="O124" s="23">
        <f t="shared" si="24"/>
        <v>36342.840000000004</v>
      </c>
      <c r="P124" s="23">
        <f t="shared" si="24"/>
        <v>36342.839999999997</v>
      </c>
      <c r="Q124" s="23">
        <f t="shared" si="24"/>
        <v>0</v>
      </c>
    </row>
    <row r="125" spans="1:17">
      <c r="A125" s="28">
        <v>393</v>
      </c>
      <c r="B125" s="80">
        <v>10000</v>
      </c>
      <c r="C125" s="80">
        <v>10000</v>
      </c>
      <c r="D125" s="80">
        <v>2238.46</v>
      </c>
      <c r="E125" s="80">
        <v>2238.46</v>
      </c>
      <c r="F125" s="80">
        <v>0</v>
      </c>
      <c r="H125" s="15"/>
      <c r="I125" s="20"/>
      <c r="J125" s="20">
        <v>393</v>
      </c>
      <c r="K125" s="164" t="s">
        <v>145</v>
      </c>
      <c r="L125" s="164"/>
      <c r="M125" s="23">
        <f t="shared" si="24"/>
        <v>10000</v>
      </c>
      <c r="N125" s="23">
        <f t="shared" si="24"/>
        <v>10000</v>
      </c>
      <c r="O125" s="23">
        <f t="shared" si="24"/>
        <v>2238.46</v>
      </c>
      <c r="P125" s="23">
        <f t="shared" si="24"/>
        <v>2238.46</v>
      </c>
      <c r="Q125" s="23">
        <f t="shared" si="24"/>
        <v>0</v>
      </c>
    </row>
    <row r="126" spans="1:17">
      <c r="A126" s="28">
        <v>394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H126" s="15"/>
      <c r="I126" s="20"/>
      <c r="J126" s="20">
        <v>394</v>
      </c>
      <c r="K126" s="164" t="s">
        <v>146</v>
      </c>
      <c r="L126" s="164"/>
      <c r="M126" s="23">
        <f t="shared" si="24"/>
        <v>0</v>
      </c>
      <c r="N126" s="23">
        <f t="shared" si="24"/>
        <v>0</v>
      </c>
      <c r="O126" s="23">
        <f t="shared" si="24"/>
        <v>0</v>
      </c>
      <c r="P126" s="23">
        <f t="shared" si="24"/>
        <v>0</v>
      </c>
      <c r="Q126" s="23">
        <f t="shared" si="24"/>
        <v>0</v>
      </c>
    </row>
    <row r="127" spans="1:17">
      <c r="A127" s="28">
        <v>395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H127" s="15"/>
      <c r="I127" s="20"/>
      <c r="J127" s="20">
        <v>395</v>
      </c>
      <c r="K127" s="164" t="s">
        <v>147</v>
      </c>
      <c r="L127" s="164"/>
      <c r="M127" s="23">
        <f t="shared" si="24"/>
        <v>0</v>
      </c>
      <c r="N127" s="23">
        <f t="shared" si="24"/>
        <v>0</v>
      </c>
      <c r="O127" s="23">
        <f t="shared" si="24"/>
        <v>0</v>
      </c>
      <c r="P127" s="23">
        <f t="shared" si="24"/>
        <v>0</v>
      </c>
      <c r="Q127" s="23">
        <f t="shared" si="24"/>
        <v>0</v>
      </c>
    </row>
    <row r="128" spans="1:17">
      <c r="A128" s="27"/>
      <c r="H128" s="15"/>
      <c r="I128" s="20"/>
      <c r="J128" s="24">
        <v>396</v>
      </c>
      <c r="K128" s="166" t="s">
        <v>148</v>
      </c>
      <c r="L128" s="166"/>
      <c r="M128" s="22">
        <f>SUM(M129:M130)</f>
        <v>0</v>
      </c>
      <c r="N128" s="22">
        <f>SUM(N129:N130)</f>
        <v>0</v>
      </c>
      <c r="O128" s="22">
        <f>SUM(O129:O130)</f>
        <v>0</v>
      </c>
      <c r="P128" s="22">
        <f>SUM(P129:P130)</f>
        <v>0</v>
      </c>
      <c r="Q128" s="22">
        <f>SUM(Q129:Q130)</f>
        <v>0</v>
      </c>
    </row>
    <row r="129" spans="1:17" ht="30">
      <c r="A129" s="28">
        <v>39600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H129" s="15"/>
      <c r="I129" s="20"/>
      <c r="J129" s="20"/>
      <c r="K129" s="20">
        <v>39600</v>
      </c>
      <c r="L129" s="78" t="s">
        <v>149</v>
      </c>
      <c r="M129" s="23">
        <f t="shared" ref="M129:Q130" si="25">B129</f>
        <v>0</v>
      </c>
      <c r="N129" s="23">
        <f t="shared" si="25"/>
        <v>0</v>
      </c>
      <c r="O129" s="23">
        <f t="shared" si="25"/>
        <v>0</v>
      </c>
      <c r="P129" s="23">
        <f t="shared" si="25"/>
        <v>0</v>
      </c>
      <c r="Q129" s="23">
        <f t="shared" si="25"/>
        <v>0</v>
      </c>
    </row>
    <row r="130" spans="1:17" ht="30">
      <c r="A130" s="28">
        <v>39610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H130" s="15"/>
      <c r="I130" s="20"/>
      <c r="J130" s="20"/>
      <c r="K130" s="20">
        <v>39610</v>
      </c>
      <c r="L130" s="78" t="s">
        <v>150</v>
      </c>
      <c r="M130" s="23">
        <f t="shared" si="25"/>
        <v>0</v>
      </c>
      <c r="N130" s="23">
        <f t="shared" si="25"/>
        <v>0</v>
      </c>
      <c r="O130" s="23">
        <f t="shared" si="25"/>
        <v>0</v>
      </c>
      <c r="P130" s="23">
        <f t="shared" si="25"/>
        <v>0</v>
      </c>
      <c r="Q130" s="23">
        <f t="shared" si="25"/>
        <v>0</v>
      </c>
    </row>
    <row r="131" spans="1:17">
      <c r="A131" s="27"/>
      <c r="H131" s="15"/>
      <c r="I131" s="20"/>
      <c r="J131" s="24">
        <v>397</v>
      </c>
      <c r="K131" s="166" t="s">
        <v>151</v>
      </c>
      <c r="L131" s="166"/>
      <c r="M131" s="22">
        <f>SUM(M132:M133)</f>
        <v>0</v>
      </c>
      <c r="N131" s="22">
        <f>SUM(N132:N133)</f>
        <v>0</v>
      </c>
      <c r="O131" s="22">
        <f>SUM(O132:O133)</f>
        <v>0</v>
      </c>
      <c r="P131" s="22">
        <f>SUM(P132:P133)</f>
        <v>0</v>
      </c>
      <c r="Q131" s="22">
        <f>SUM(Q132:Q133)</f>
        <v>0</v>
      </c>
    </row>
    <row r="132" spans="1:17" ht="60">
      <c r="A132" s="28">
        <v>39700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H132" s="15"/>
      <c r="I132" s="20"/>
      <c r="J132" s="20"/>
      <c r="K132" s="20">
        <v>39700</v>
      </c>
      <c r="L132" s="78" t="s">
        <v>152</v>
      </c>
      <c r="M132" s="23">
        <f t="shared" ref="M132:Q135" si="26">B132</f>
        <v>0</v>
      </c>
      <c r="N132" s="23">
        <f t="shared" si="26"/>
        <v>0</v>
      </c>
      <c r="O132" s="23">
        <f t="shared" si="26"/>
        <v>0</v>
      </c>
      <c r="P132" s="23">
        <f t="shared" si="26"/>
        <v>0</v>
      </c>
      <c r="Q132" s="23">
        <f t="shared" si="26"/>
        <v>0</v>
      </c>
    </row>
    <row r="133" spans="1:17" ht="75">
      <c r="A133" s="28">
        <v>39710</v>
      </c>
      <c r="B133" s="80">
        <v>0</v>
      </c>
      <c r="C133" s="80">
        <v>0</v>
      </c>
      <c r="D133" s="80">
        <v>0</v>
      </c>
      <c r="E133" s="80">
        <v>0</v>
      </c>
      <c r="F133" s="80">
        <v>0</v>
      </c>
      <c r="H133" s="15"/>
      <c r="I133" s="20"/>
      <c r="J133" s="20"/>
      <c r="K133" s="20">
        <v>39710</v>
      </c>
      <c r="L133" s="78" t="s">
        <v>153</v>
      </c>
      <c r="M133" s="23">
        <f t="shared" si="26"/>
        <v>0</v>
      </c>
      <c r="N133" s="23">
        <f t="shared" si="26"/>
        <v>0</v>
      </c>
      <c r="O133" s="23">
        <f t="shared" si="26"/>
        <v>0</v>
      </c>
      <c r="P133" s="23">
        <f t="shared" si="26"/>
        <v>0</v>
      </c>
      <c r="Q133" s="23">
        <f t="shared" si="26"/>
        <v>0</v>
      </c>
    </row>
    <row r="134" spans="1:17">
      <c r="A134" s="28">
        <v>398</v>
      </c>
      <c r="B134" s="80">
        <v>0</v>
      </c>
      <c r="C134" s="80">
        <v>0</v>
      </c>
      <c r="D134" s="80">
        <v>14250.15</v>
      </c>
      <c r="E134" s="80">
        <v>14250.15</v>
      </c>
      <c r="F134" s="80">
        <v>0</v>
      </c>
      <c r="H134" s="15"/>
      <c r="I134" s="20"/>
      <c r="J134" s="20">
        <v>398</v>
      </c>
      <c r="K134" s="164" t="s">
        <v>154</v>
      </c>
      <c r="L134" s="164"/>
      <c r="M134" s="23">
        <f t="shared" si="26"/>
        <v>0</v>
      </c>
      <c r="N134" s="23">
        <f t="shared" si="26"/>
        <v>0</v>
      </c>
      <c r="O134" s="23">
        <f t="shared" si="26"/>
        <v>14250.15</v>
      </c>
      <c r="P134" s="23">
        <f t="shared" si="26"/>
        <v>14250.15</v>
      </c>
      <c r="Q134" s="23">
        <f t="shared" si="26"/>
        <v>0</v>
      </c>
    </row>
    <row r="135" spans="1:17">
      <c r="A135" s="28">
        <v>399</v>
      </c>
      <c r="B135" s="80">
        <v>19000</v>
      </c>
      <c r="C135" s="80">
        <v>63008.39</v>
      </c>
      <c r="D135" s="80">
        <v>68233.33</v>
      </c>
      <c r="E135" s="80">
        <v>62284.33</v>
      </c>
      <c r="F135" s="80">
        <v>20953.11</v>
      </c>
      <c r="H135" s="16"/>
      <c r="I135" s="20"/>
      <c r="J135" s="20">
        <v>399</v>
      </c>
      <c r="K135" s="164" t="s">
        <v>155</v>
      </c>
      <c r="L135" s="164"/>
      <c r="M135" s="23">
        <f t="shared" si="26"/>
        <v>19000</v>
      </c>
      <c r="N135" s="23">
        <f t="shared" si="26"/>
        <v>63008.39</v>
      </c>
      <c r="O135" s="23">
        <f t="shared" si="26"/>
        <v>68233.33</v>
      </c>
      <c r="P135" s="23">
        <f t="shared" si="26"/>
        <v>62284.33</v>
      </c>
      <c r="Q135" s="23">
        <f t="shared" si="26"/>
        <v>20953.11</v>
      </c>
    </row>
    <row r="136" spans="1:17">
      <c r="H136" s="12">
        <v>4</v>
      </c>
      <c r="I136" s="165" t="s">
        <v>156</v>
      </c>
      <c r="J136" s="165"/>
      <c r="K136" s="165"/>
      <c r="L136" s="165"/>
      <c r="M136" s="21">
        <f>SUM(M137,M138,M139,M152,M153,M156,M168,M177,M178,M179)</f>
        <v>11492429</v>
      </c>
      <c r="N136" s="21">
        <f>SUM(N137,N138,N139,N152,N153,N156,N168,N177,N178,N179)</f>
        <v>12485759.32</v>
      </c>
      <c r="O136" s="21">
        <f>SUM(O137,O138,O139,O152,O153,O156,O168,O177,O178,O179)</f>
        <v>9219769.8099999987</v>
      </c>
      <c r="P136" s="21">
        <f>SUM(P137,P138,P139,P152,P153,P156,P168,P177,P178,P179)</f>
        <v>8784159.8499999996</v>
      </c>
      <c r="Q136" s="21">
        <f>SUM(Q137,Q138,Q139,Q152,Q153,Q156,Q168,Q177,Q178,Q179)</f>
        <v>542095.99</v>
      </c>
    </row>
    <row r="137" spans="1:17">
      <c r="A137" s="26">
        <v>40</v>
      </c>
      <c r="B137" s="80">
        <v>0</v>
      </c>
      <c r="C137" s="80">
        <v>0</v>
      </c>
      <c r="D137" s="80">
        <v>0</v>
      </c>
      <c r="E137" s="80">
        <v>0</v>
      </c>
      <c r="F137" s="80">
        <v>0</v>
      </c>
      <c r="H137" s="17"/>
      <c r="I137" s="19">
        <v>40</v>
      </c>
      <c r="J137" s="168" t="s">
        <v>157</v>
      </c>
      <c r="K137" s="168"/>
      <c r="L137" s="168"/>
      <c r="M137" s="76">
        <f t="shared" ref="M137:Q138" si="27">B137</f>
        <v>0</v>
      </c>
      <c r="N137" s="76">
        <f t="shared" si="27"/>
        <v>0</v>
      </c>
      <c r="O137" s="76">
        <f t="shared" si="27"/>
        <v>0</v>
      </c>
      <c r="P137" s="76">
        <f t="shared" si="27"/>
        <v>0</v>
      </c>
      <c r="Q137" s="76">
        <f t="shared" si="27"/>
        <v>0</v>
      </c>
    </row>
    <row r="138" spans="1:17">
      <c r="A138" s="26">
        <v>41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H138" s="15"/>
      <c r="I138" s="19">
        <v>41</v>
      </c>
      <c r="J138" s="168" t="s">
        <v>158</v>
      </c>
      <c r="K138" s="168"/>
      <c r="L138" s="168"/>
      <c r="M138" s="76">
        <f t="shared" si="27"/>
        <v>0</v>
      </c>
      <c r="N138" s="76">
        <f t="shared" si="27"/>
        <v>0</v>
      </c>
      <c r="O138" s="76">
        <f t="shared" si="27"/>
        <v>0</v>
      </c>
      <c r="P138" s="76">
        <f t="shared" si="27"/>
        <v>0</v>
      </c>
      <c r="Q138" s="76">
        <f t="shared" si="27"/>
        <v>0</v>
      </c>
    </row>
    <row r="139" spans="1:17">
      <c r="A139" s="27"/>
      <c r="H139" s="15"/>
      <c r="I139" s="18">
        <v>42</v>
      </c>
      <c r="J139" s="167" t="s">
        <v>159</v>
      </c>
      <c r="K139" s="167"/>
      <c r="L139" s="167"/>
      <c r="M139" s="22">
        <f>SUM(M140,M145,M148,M149)</f>
        <v>9550000</v>
      </c>
      <c r="N139" s="22">
        <f>SUM(N140,N145,N148,N149)</f>
        <v>9550000</v>
      </c>
      <c r="O139" s="22">
        <f>SUM(O140,O145,O148,O149)</f>
        <v>7454188.5599999996</v>
      </c>
      <c r="P139" s="22">
        <f>SUM(P140,P145,P148,P149)</f>
        <v>7454188.5599999996</v>
      </c>
      <c r="Q139" s="22">
        <f>SUM(Q140,Q145,Q148,Q149)</f>
        <v>0</v>
      </c>
    </row>
    <row r="140" spans="1:17">
      <c r="A140" s="27"/>
      <c r="H140" s="15"/>
      <c r="I140" s="20"/>
      <c r="J140" s="24">
        <v>420</v>
      </c>
      <c r="K140" s="166" t="s">
        <v>160</v>
      </c>
      <c r="L140" s="166"/>
      <c r="M140" s="22">
        <f>SUM(M141:M144)</f>
        <v>9550000</v>
      </c>
      <c r="N140" s="22">
        <f>SUM(N141:N144)</f>
        <v>9550000</v>
      </c>
      <c r="O140" s="22">
        <f>SUM(O141:O144)</f>
        <v>7454188.5599999996</v>
      </c>
      <c r="P140" s="22">
        <f>SUM(P141:P144)</f>
        <v>7454188.5599999996</v>
      </c>
      <c r="Q140" s="22">
        <f>SUM(Q141:Q144)</f>
        <v>0</v>
      </c>
    </row>
    <row r="141" spans="1:17" ht="60">
      <c r="A141" s="28">
        <v>42000</v>
      </c>
      <c r="B141" s="80">
        <v>9550000</v>
      </c>
      <c r="C141" s="80">
        <v>9550000</v>
      </c>
      <c r="D141" s="80">
        <v>7454188.5599999996</v>
      </c>
      <c r="E141" s="80">
        <v>7454188.5599999996</v>
      </c>
      <c r="F141" s="80">
        <v>0</v>
      </c>
      <c r="H141" s="15"/>
      <c r="I141" s="20"/>
      <c r="J141" s="20"/>
      <c r="K141" s="20">
        <v>42000</v>
      </c>
      <c r="L141" s="78" t="s">
        <v>161</v>
      </c>
      <c r="M141" s="23">
        <f t="shared" ref="M141:Q144" si="28">B141</f>
        <v>9550000</v>
      </c>
      <c r="N141" s="23">
        <f t="shared" si="28"/>
        <v>9550000</v>
      </c>
      <c r="O141" s="23">
        <f t="shared" si="28"/>
        <v>7454188.5599999996</v>
      </c>
      <c r="P141" s="23">
        <f t="shared" si="28"/>
        <v>7454188.5599999996</v>
      </c>
      <c r="Q141" s="23">
        <f t="shared" si="28"/>
        <v>0</v>
      </c>
    </row>
    <row r="142" spans="1:17" ht="60">
      <c r="A142" s="28">
        <v>42010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H142" s="15"/>
      <c r="I142" s="20"/>
      <c r="J142" s="20"/>
      <c r="K142" s="20">
        <v>42010</v>
      </c>
      <c r="L142" s="78" t="s">
        <v>162</v>
      </c>
      <c r="M142" s="23">
        <f t="shared" si="28"/>
        <v>0</v>
      </c>
      <c r="N142" s="23">
        <f t="shared" si="28"/>
        <v>0</v>
      </c>
      <c r="O142" s="23">
        <f t="shared" si="28"/>
        <v>0</v>
      </c>
      <c r="P142" s="23">
        <f t="shared" si="28"/>
        <v>0</v>
      </c>
      <c r="Q142" s="23">
        <f t="shared" si="28"/>
        <v>0</v>
      </c>
    </row>
    <row r="143" spans="1:17" ht="60">
      <c r="A143" s="28">
        <v>42020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H143" s="15"/>
      <c r="I143" s="20"/>
      <c r="J143" s="20"/>
      <c r="K143" s="20">
        <v>42020</v>
      </c>
      <c r="L143" s="78" t="s">
        <v>163</v>
      </c>
      <c r="M143" s="23">
        <f t="shared" si="28"/>
        <v>0</v>
      </c>
      <c r="N143" s="23">
        <f t="shared" si="28"/>
        <v>0</v>
      </c>
      <c r="O143" s="23">
        <f t="shared" si="28"/>
        <v>0</v>
      </c>
      <c r="P143" s="23">
        <f t="shared" si="28"/>
        <v>0</v>
      </c>
      <c r="Q143" s="23">
        <f t="shared" si="28"/>
        <v>0</v>
      </c>
    </row>
    <row r="144" spans="1:17" ht="105">
      <c r="A144" s="28">
        <v>42090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H144" s="15"/>
      <c r="I144" s="20"/>
      <c r="J144" s="20"/>
      <c r="K144" s="20">
        <v>42090</v>
      </c>
      <c r="L144" s="78" t="s">
        <v>164</v>
      </c>
      <c r="M144" s="23">
        <f t="shared" si="28"/>
        <v>0</v>
      </c>
      <c r="N144" s="23">
        <f t="shared" si="28"/>
        <v>0</v>
      </c>
      <c r="O144" s="23">
        <f t="shared" si="28"/>
        <v>0</v>
      </c>
      <c r="P144" s="23">
        <f t="shared" si="28"/>
        <v>0</v>
      </c>
      <c r="Q144" s="23">
        <f t="shared" si="28"/>
        <v>0</v>
      </c>
    </row>
    <row r="145" spans="1:17">
      <c r="A145" s="27"/>
      <c r="H145" s="15"/>
      <c r="I145" s="20"/>
      <c r="J145" s="24">
        <v>421</v>
      </c>
      <c r="K145" s="166" t="s">
        <v>165</v>
      </c>
      <c r="L145" s="166"/>
      <c r="M145" s="22">
        <f>SUM(M146:M147)</f>
        <v>0</v>
      </c>
      <c r="N145" s="22">
        <f>SUM(N146:N147)</f>
        <v>0</v>
      </c>
      <c r="O145" s="22">
        <f>SUM(O146:O147)</f>
        <v>0</v>
      </c>
      <c r="P145" s="22">
        <f>SUM(P146:P147)</f>
        <v>0</v>
      </c>
      <c r="Q145" s="22">
        <f>SUM(Q146:Q147)</f>
        <v>0</v>
      </c>
    </row>
    <row r="146" spans="1:17" ht="60">
      <c r="A146" s="28">
        <v>42100</v>
      </c>
      <c r="B146" s="80">
        <v>0</v>
      </c>
      <c r="C146" s="80">
        <v>0</v>
      </c>
      <c r="D146" s="80">
        <v>0</v>
      </c>
      <c r="E146" s="80">
        <v>0</v>
      </c>
      <c r="F146" s="80">
        <v>0</v>
      </c>
      <c r="H146" s="15"/>
      <c r="I146" s="20"/>
      <c r="J146" s="20"/>
      <c r="K146" s="20">
        <v>42100</v>
      </c>
      <c r="L146" s="78" t="s">
        <v>166</v>
      </c>
      <c r="M146" s="23">
        <f t="shared" ref="M146:Q148" si="29">B146</f>
        <v>0</v>
      </c>
      <c r="N146" s="23">
        <f t="shared" si="29"/>
        <v>0</v>
      </c>
      <c r="O146" s="23">
        <f t="shared" si="29"/>
        <v>0</v>
      </c>
      <c r="P146" s="23">
        <f t="shared" si="29"/>
        <v>0</v>
      </c>
      <c r="Q146" s="23">
        <f t="shared" si="29"/>
        <v>0</v>
      </c>
    </row>
    <row r="147" spans="1:17" ht="60">
      <c r="A147" s="28">
        <v>42190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H147" s="15"/>
      <c r="I147" s="20"/>
      <c r="J147" s="20"/>
      <c r="K147" s="20">
        <v>42190</v>
      </c>
      <c r="L147" s="78" t="s">
        <v>167</v>
      </c>
      <c r="M147" s="23">
        <f t="shared" si="29"/>
        <v>0</v>
      </c>
      <c r="N147" s="23">
        <f t="shared" si="29"/>
        <v>0</v>
      </c>
      <c r="O147" s="23">
        <f t="shared" si="29"/>
        <v>0</v>
      </c>
      <c r="P147" s="23">
        <f t="shared" si="29"/>
        <v>0</v>
      </c>
      <c r="Q147" s="23">
        <f t="shared" si="29"/>
        <v>0</v>
      </c>
    </row>
    <row r="148" spans="1:17">
      <c r="A148" s="28">
        <v>422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H148" s="15"/>
      <c r="I148" s="20"/>
      <c r="J148" s="25">
        <v>422</v>
      </c>
      <c r="K148" s="169" t="s">
        <v>168</v>
      </c>
      <c r="L148" s="169"/>
      <c r="M148" s="23">
        <f t="shared" si="29"/>
        <v>0</v>
      </c>
      <c r="N148" s="23">
        <f t="shared" si="29"/>
        <v>0</v>
      </c>
      <c r="O148" s="23">
        <f t="shared" si="29"/>
        <v>0</v>
      </c>
      <c r="P148" s="23">
        <f t="shared" si="29"/>
        <v>0</v>
      </c>
      <c r="Q148" s="23">
        <f t="shared" si="29"/>
        <v>0</v>
      </c>
    </row>
    <row r="149" spans="1:17">
      <c r="A149" s="27"/>
      <c r="H149" s="15"/>
      <c r="I149" s="20"/>
      <c r="J149" s="24">
        <v>423</v>
      </c>
      <c r="K149" s="166" t="s">
        <v>169</v>
      </c>
      <c r="L149" s="166"/>
      <c r="M149" s="22">
        <f>SUM(M150:M151)</f>
        <v>0</v>
      </c>
      <c r="N149" s="22">
        <f>SUM(N150:N151)</f>
        <v>0</v>
      </c>
      <c r="O149" s="22">
        <f>SUM(O150:O151)</f>
        <v>0</v>
      </c>
      <c r="P149" s="22">
        <f>SUM(P150:P151)</f>
        <v>0</v>
      </c>
      <c r="Q149" s="22">
        <f>SUM(Q150:Q151)</f>
        <v>0</v>
      </c>
    </row>
    <row r="150" spans="1:17" ht="45">
      <c r="A150" s="28">
        <v>42300</v>
      </c>
      <c r="B150" s="80">
        <v>0</v>
      </c>
      <c r="C150" s="80">
        <v>0</v>
      </c>
      <c r="D150" s="80">
        <v>0</v>
      </c>
      <c r="E150" s="80">
        <v>0</v>
      </c>
      <c r="F150" s="80">
        <v>0</v>
      </c>
      <c r="H150" s="15"/>
      <c r="I150" s="20"/>
      <c r="J150" s="20"/>
      <c r="K150" s="20">
        <v>42300</v>
      </c>
      <c r="L150" s="78" t="s">
        <v>170</v>
      </c>
      <c r="M150" s="23">
        <f t="shared" ref="M150:Q152" si="30">B150</f>
        <v>0</v>
      </c>
      <c r="N150" s="23">
        <f t="shared" si="30"/>
        <v>0</v>
      </c>
      <c r="O150" s="23">
        <f t="shared" si="30"/>
        <v>0</v>
      </c>
      <c r="P150" s="23">
        <f t="shared" si="30"/>
        <v>0</v>
      </c>
      <c r="Q150" s="23">
        <f t="shared" si="30"/>
        <v>0</v>
      </c>
    </row>
    <row r="151" spans="1:17" ht="135">
      <c r="A151" s="28">
        <v>42390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H151" s="15"/>
      <c r="I151" s="20"/>
      <c r="J151" s="20"/>
      <c r="K151" s="20">
        <v>42390</v>
      </c>
      <c r="L151" s="78" t="s">
        <v>171</v>
      </c>
      <c r="M151" s="23">
        <f t="shared" si="30"/>
        <v>0</v>
      </c>
      <c r="N151" s="23">
        <f t="shared" si="30"/>
        <v>0</v>
      </c>
      <c r="O151" s="23">
        <f t="shared" si="30"/>
        <v>0</v>
      </c>
      <c r="P151" s="23">
        <f t="shared" si="30"/>
        <v>0</v>
      </c>
      <c r="Q151" s="23">
        <f t="shared" si="30"/>
        <v>0</v>
      </c>
    </row>
    <row r="152" spans="1:17">
      <c r="A152" s="26">
        <v>43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H152" s="15"/>
      <c r="I152" s="19">
        <v>43</v>
      </c>
      <c r="J152" s="168" t="s">
        <v>172</v>
      </c>
      <c r="K152" s="168"/>
      <c r="L152" s="168"/>
      <c r="M152" s="76">
        <f t="shared" si="30"/>
        <v>0</v>
      </c>
      <c r="N152" s="76">
        <f t="shared" si="30"/>
        <v>0</v>
      </c>
      <c r="O152" s="76">
        <f t="shared" si="30"/>
        <v>0</v>
      </c>
      <c r="P152" s="76">
        <f t="shared" si="30"/>
        <v>0</v>
      </c>
      <c r="Q152" s="76">
        <f t="shared" si="30"/>
        <v>0</v>
      </c>
    </row>
    <row r="153" spans="1:17">
      <c r="A153" s="27"/>
      <c r="H153" s="15"/>
      <c r="I153" s="18">
        <v>44</v>
      </c>
      <c r="J153" s="167" t="s">
        <v>173</v>
      </c>
      <c r="K153" s="167"/>
      <c r="L153" s="167"/>
      <c r="M153" s="22">
        <f>SUM(M154:M155)</f>
        <v>0</v>
      </c>
      <c r="N153" s="22">
        <f>SUM(N154:N155)</f>
        <v>0</v>
      </c>
      <c r="O153" s="22">
        <f>SUM(O154:O155)</f>
        <v>0</v>
      </c>
      <c r="P153" s="22">
        <f>SUM(P154:P155)</f>
        <v>0</v>
      </c>
      <c r="Q153" s="22">
        <f>SUM(Q154:Q155)</f>
        <v>0</v>
      </c>
    </row>
    <row r="154" spans="1:17">
      <c r="A154" s="28">
        <v>440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H154" s="15"/>
      <c r="I154" s="20"/>
      <c r="J154" s="20">
        <v>440</v>
      </c>
      <c r="K154" s="164" t="s">
        <v>174</v>
      </c>
      <c r="L154" s="164"/>
      <c r="M154" s="23">
        <f t="shared" ref="M154:Q155" si="31">B154</f>
        <v>0</v>
      </c>
      <c r="N154" s="23">
        <f t="shared" si="31"/>
        <v>0</v>
      </c>
      <c r="O154" s="23">
        <f t="shared" si="31"/>
        <v>0</v>
      </c>
      <c r="P154" s="23">
        <f t="shared" si="31"/>
        <v>0</v>
      </c>
      <c r="Q154" s="23">
        <f t="shared" si="31"/>
        <v>0</v>
      </c>
    </row>
    <row r="155" spans="1:17">
      <c r="A155" s="28">
        <v>441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H155" s="15"/>
      <c r="I155" s="20"/>
      <c r="J155" s="20">
        <v>441</v>
      </c>
      <c r="K155" s="164" t="s">
        <v>175</v>
      </c>
      <c r="L155" s="164"/>
      <c r="M155" s="23">
        <f t="shared" si="31"/>
        <v>0</v>
      </c>
      <c r="N155" s="23">
        <f t="shared" si="31"/>
        <v>0</v>
      </c>
      <c r="O155" s="23">
        <f t="shared" si="31"/>
        <v>0</v>
      </c>
      <c r="P155" s="23">
        <f t="shared" si="31"/>
        <v>0</v>
      </c>
      <c r="Q155" s="23">
        <f t="shared" si="31"/>
        <v>0</v>
      </c>
    </row>
    <row r="156" spans="1:17">
      <c r="A156" s="27"/>
      <c r="H156" s="15"/>
      <c r="I156" s="18">
        <v>45</v>
      </c>
      <c r="J156" s="167" t="s">
        <v>176</v>
      </c>
      <c r="K156" s="167"/>
      <c r="L156" s="167"/>
      <c r="M156" s="22">
        <f>SUM(M157,M165,M166,M167)</f>
        <v>1942429</v>
      </c>
      <c r="N156" s="22">
        <f>SUM(N157,N165,N166,N167)</f>
        <v>2935159.3200000003</v>
      </c>
      <c r="O156" s="22">
        <f>SUM(O157,O165,O166,O167)</f>
        <v>1744851.25</v>
      </c>
      <c r="P156" s="22">
        <f>SUM(P157,P165,P166,P167)</f>
        <v>1309241.29</v>
      </c>
      <c r="Q156" s="22">
        <f>SUM(Q157,Q165,Q166,Q167)</f>
        <v>407480.99000000005</v>
      </c>
    </row>
    <row r="157" spans="1:17">
      <c r="A157" s="27"/>
      <c r="H157" s="15"/>
      <c r="I157" s="20"/>
      <c r="J157" s="24">
        <v>450</v>
      </c>
      <c r="K157" s="166" t="s">
        <v>177</v>
      </c>
      <c r="L157" s="166"/>
      <c r="M157" s="22">
        <f>SUM(M158:M164)</f>
        <v>1942429</v>
      </c>
      <c r="N157" s="22">
        <f>SUM(N158:N164)</f>
        <v>2935159.3200000003</v>
      </c>
      <c r="O157" s="22">
        <f>SUM(O158:O164)</f>
        <v>1744851.25</v>
      </c>
      <c r="P157" s="22">
        <f>SUM(P158:P164)</f>
        <v>1309241.29</v>
      </c>
      <c r="Q157" s="22">
        <f>SUM(Q158:Q164)</f>
        <v>407480.99000000005</v>
      </c>
    </row>
    <row r="158" spans="1:17" ht="60">
      <c r="A158" s="28">
        <v>45000</v>
      </c>
      <c r="B158" s="80">
        <v>0</v>
      </c>
      <c r="C158" s="80">
        <v>0</v>
      </c>
      <c r="D158" s="80">
        <v>0</v>
      </c>
      <c r="E158" s="80">
        <v>0</v>
      </c>
      <c r="F158" s="80">
        <v>0</v>
      </c>
      <c r="H158" s="15"/>
      <c r="I158" s="20"/>
      <c r="J158" s="20"/>
      <c r="K158" s="20">
        <v>45000</v>
      </c>
      <c r="L158" s="78" t="s">
        <v>178</v>
      </c>
      <c r="M158" s="23">
        <f t="shared" ref="M158:M167" si="32">B158</f>
        <v>0</v>
      </c>
      <c r="N158" s="23">
        <f t="shared" ref="N158:N167" si="33">C158</f>
        <v>0</v>
      </c>
      <c r="O158" s="23">
        <f t="shared" ref="O158:O167" si="34">D158</f>
        <v>0</v>
      </c>
      <c r="P158" s="23">
        <f t="shared" ref="P158:P167" si="35">E158</f>
        <v>0</v>
      </c>
      <c r="Q158" s="23">
        <f t="shared" ref="Q158:Q167" si="36">F158</f>
        <v>0</v>
      </c>
    </row>
    <row r="159" spans="1:17" ht="75">
      <c r="A159" s="28">
        <v>45001</v>
      </c>
      <c r="B159" s="80">
        <v>0</v>
      </c>
      <c r="C159" s="80">
        <v>0</v>
      </c>
      <c r="D159" s="80">
        <v>39000</v>
      </c>
      <c r="E159" s="80">
        <v>39000</v>
      </c>
      <c r="F159" s="80">
        <v>271623.89</v>
      </c>
      <c r="H159" s="15"/>
      <c r="I159" s="20"/>
      <c r="J159" s="20"/>
      <c r="K159" s="20">
        <v>45001</v>
      </c>
      <c r="L159" s="78" t="s">
        <v>179</v>
      </c>
      <c r="M159" s="23">
        <f t="shared" si="32"/>
        <v>0</v>
      </c>
      <c r="N159" s="23">
        <f t="shared" si="33"/>
        <v>0</v>
      </c>
      <c r="O159" s="23">
        <f t="shared" si="34"/>
        <v>39000</v>
      </c>
      <c r="P159" s="23">
        <f t="shared" si="35"/>
        <v>39000</v>
      </c>
      <c r="Q159" s="23">
        <f t="shared" si="36"/>
        <v>271623.89</v>
      </c>
    </row>
    <row r="160" spans="1:17" ht="195">
      <c r="A160" s="28">
        <v>45002</v>
      </c>
      <c r="B160" s="80">
        <v>1301839</v>
      </c>
      <c r="C160" s="80">
        <v>1582512.36</v>
      </c>
      <c r="D160" s="80">
        <v>996794.29</v>
      </c>
      <c r="E160" s="80">
        <v>763607.79</v>
      </c>
      <c r="F160" s="80">
        <v>63247.27</v>
      </c>
      <c r="H160" s="15"/>
      <c r="I160" s="20"/>
      <c r="J160" s="20"/>
      <c r="K160" s="20">
        <v>45002</v>
      </c>
      <c r="L160" s="78" t="s">
        <v>180</v>
      </c>
      <c r="M160" s="23">
        <f t="shared" si="32"/>
        <v>1301839</v>
      </c>
      <c r="N160" s="23">
        <f t="shared" si="33"/>
        <v>1582512.36</v>
      </c>
      <c r="O160" s="23">
        <f t="shared" si="34"/>
        <v>996794.29</v>
      </c>
      <c r="P160" s="23">
        <f t="shared" si="35"/>
        <v>763607.79</v>
      </c>
      <c r="Q160" s="23">
        <f t="shared" si="36"/>
        <v>63247.27</v>
      </c>
    </row>
    <row r="161" spans="1:17" ht="150">
      <c r="A161" s="28">
        <v>45030</v>
      </c>
      <c r="B161" s="80">
        <v>0</v>
      </c>
      <c r="C161" s="80">
        <v>11150</v>
      </c>
      <c r="D161" s="80">
        <v>11150</v>
      </c>
      <c r="E161" s="80">
        <v>0</v>
      </c>
      <c r="F161" s="80">
        <v>0</v>
      </c>
      <c r="H161" s="15"/>
      <c r="I161" s="20"/>
      <c r="J161" s="20"/>
      <c r="K161" s="20">
        <v>45030</v>
      </c>
      <c r="L161" s="78" t="s">
        <v>181</v>
      </c>
      <c r="M161" s="23">
        <f t="shared" si="32"/>
        <v>0</v>
      </c>
      <c r="N161" s="23">
        <f t="shared" si="33"/>
        <v>11150</v>
      </c>
      <c r="O161" s="23">
        <f t="shared" si="34"/>
        <v>11150</v>
      </c>
      <c r="P161" s="23">
        <f t="shared" si="35"/>
        <v>0</v>
      </c>
      <c r="Q161" s="23">
        <f t="shared" si="36"/>
        <v>0</v>
      </c>
    </row>
    <row r="162" spans="1:17" ht="180">
      <c r="A162" s="28">
        <v>45050</v>
      </c>
      <c r="B162" s="80">
        <v>54090</v>
      </c>
      <c r="C162" s="80">
        <v>741890.61</v>
      </c>
      <c r="D162" s="80">
        <v>684800.61</v>
      </c>
      <c r="E162" s="80">
        <v>493527.15</v>
      </c>
      <c r="F162" s="80">
        <v>72609.83</v>
      </c>
      <c r="H162" s="15"/>
      <c r="I162" s="20"/>
      <c r="J162" s="20"/>
      <c r="K162" s="20">
        <v>45050</v>
      </c>
      <c r="L162" s="78" t="s">
        <v>182</v>
      </c>
      <c r="M162" s="23">
        <f t="shared" si="32"/>
        <v>54090</v>
      </c>
      <c r="N162" s="23">
        <f t="shared" si="33"/>
        <v>741890.61</v>
      </c>
      <c r="O162" s="23">
        <f t="shared" si="34"/>
        <v>684800.61</v>
      </c>
      <c r="P162" s="23">
        <f t="shared" si="35"/>
        <v>493527.15</v>
      </c>
      <c r="Q162" s="23">
        <f t="shared" si="36"/>
        <v>72609.83</v>
      </c>
    </row>
    <row r="163" spans="1:17" ht="135">
      <c r="A163" s="28">
        <v>45060</v>
      </c>
      <c r="B163" s="80">
        <v>586500</v>
      </c>
      <c r="C163" s="80">
        <v>593500</v>
      </c>
      <c r="D163" s="80">
        <v>7000</v>
      </c>
      <c r="E163" s="80">
        <v>7000</v>
      </c>
      <c r="F163" s="80">
        <v>0</v>
      </c>
      <c r="H163" s="15"/>
      <c r="I163" s="20"/>
      <c r="J163" s="20"/>
      <c r="K163" s="20">
        <v>45060</v>
      </c>
      <c r="L163" s="78" t="s">
        <v>183</v>
      </c>
      <c r="M163" s="23">
        <f t="shared" si="32"/>
        <v>586500</v>
      </c>
      <c r="N163" s="23">
        <f t="shared" si="33"/>
        <v>593500</v>
      </c>
      <c r="O163" s="23">
        <f t="shared" si="34"/>
        <v>7000</v>
      </c>
      <c r="P163" s="23">
        <f t="shared" si="35"/>
        <v>7000</v>
      </c>
      <c r="Q163" s="23">
        <f t="shared" si="36"/>
        <v>0</v>
      </c>
    </row>
    <row r="164" spans="1:17" ht="120">
      <c r="A164" s="28">
        <v>45080</v>
      </c>
      <c r="B164" s="80">
        <v>0</v>
      </c>
      <c r="C164" s="80">
        <v>6106.35</v>
      </c>
      <c r="D164" s="80">
        <v>6106.35</v>
      </c>
      <c r="E164" s="80">
        <v>6106.35</v>
      </c>
      <c r="F164" s="80">
        <v>0</v>
      </c>
      <c r="H164" s="15"/>
      <c r="I164" s="20"/>
      <c r="J164" s="20"/>
      <c r="K164" s="20">
        <v>45080</v>
      </c>
      <c r="L164" s="78" t="s">
        <v>184</v>
      </c>
      <c r="M164" s="23">
        <f t="shared" si="32"/>
        <v>0</v>
      </c>
      <c r="N164" s="23">
        <f t="shared" si="33"/>
        <v>6106.35</v>
      </c>
      <c r="O164" s="23">
        <f t="shared" si="34"/>
        <v>6106.35</v>
      </c>
      <c r="P164" s="23">
        <f t="shared" si="35"/>
        <v>6106.35</v>
      </c>
      <c r="Q164" s="23">
        <f t="shared" si="36"/>
        <v>0</v>
      </c>
    </row>
    <row r="165" spans="1:17">
      <c r="A165" s="28">
        <v>451</v>
      </c>
      <c r="B165" s="80">
        <v>0</v>
      </c>
      <c r="C165" s="80">
        <v>0</v>
      </c>
      <c r="D165" s="80">
        <v>0</v>
      </c>
      <c r="E165" s="80">
        <v>0</v>
      </c>
      <c r="F165" s="80">
        <v>0</v>
      </c>
      <c r="H165" s="15"/>
      <c r="I165" s="20"/>
      <c r="J165" s="20">
        <v>451</v>
      </c>
      <c r="K165" s="164" t="s">
        <v>185</v>
      </c>
      <c r="L165" s="164"/>
      <c r="M165" s="23">
        <f t="shared" si="32"/>
        <v>0</v>
      </c>
      <c r="N165" s="23">
        <f t="shared" si="33"/>
        <v>0</v>
      </c>
      <c r="O165" s="23">
        <f t="shared" si="34"/>
        <v>0</v>
      </c>
      <c r="P165" s="23">
        <f t="shared" si="35"/>
        <v>0</v>
      </c>
      <c r="Q165" s="23">
        <f t="shared" si="36"/>
        <v>0</v>
      </c>
    </row>
    <row r="166" spans="1:17">
      <c r="A166" s="28">
        <v>452</v>
      </c>
      <c r="B166" s="80">
        <v>0</v>
      </c>
      <c r="C166" s="80">
        <v>0</v>
      </c>
      <c r="D166" s="80">
        <v>0</v>
      </c>
      <c r="E166" s="80">
        <v>0</v>
      </c>
      <c r="F166" s="80">
        <v>0</v>
      </c>
      <c r="H166" s="15"/>
      <c r="I166" s="20"/>
      <c r="J166" s="20">
        <v>452</v>
      </c>
      <c r="K166" s="164" t="s">
        <v>186</v>
      </c>
      <c r="L166" s="164"/>
      <c r="M166" s="23">
        <f t="shared" si="32"/>
        <v>0</v>
      </c>
      <c r="N166" s="23">
        <f t="shared" si="33"/>
        <v>0</v>
      </c>
      <c r="O166" s="23">
        <f t="shared" si="34"/>
        <v>0</v>
      </c>
      <c r="P166" s="23">
        <f t="shared" si="35"/>
        <v>0</v>
      </c>
      <c r="Q166" s="23">
        <f t="shared" si="36"/>
        <v>0</v>
      </c>
    </row>
    <row r="167" spans="1:17">
      <c r="A167" s="28">
        <v>453</v>
      </c>
      <c r="B167" s="80">
        <v>0</v>
      </c>
      <c r="C167" s="80">
        <v>0</v>
      </c>
      <c r="D167" s="80">
        <v>0</v>
      </c>
      <c r="E167" s="80">
        <v>0</v>
      </c>
      <c r="F167" s="80">
        <v>0</v>
      </c>
      <c r="H167" s="15"/>
      <c r="I167" s="20"/>
      <c r="J167" s="20">
        <v>453</v>
      </c>
      <c r="K167" s="164" t="s">
        <v>187</v>
      </c>
      <c r="L167" s="164"/>
      <c r="M167" s="23">
        <f t="shared" si="32"/>
        <v>0</v>
      </c>
      <c r="N167" s="23">
        <f t="shared" si="33"/>
        <v>0</v>
      </c>
      <c r="O167" s="23">
        <f t="shared" si="34"/>
        <v>0</v>
      </c>
      <c r="P167" s="23">
        <f t="shared" si="35"/>
        <v>0</v>
      </c>
      <c r="Q167" s="23">
        <f t="shared" si="36"/>
        <v>0</v>
      </c>
    </row>
    <row r="168" spans="1:17">
      <c r="A168" s="27"/>
      <c r="H168" s="15"/>
      <c r="I168" s="18">
        <v>46</v>
      </c>
      <c r="J168" s="167" t="s">
        <v>188</v>
      </c>
      <c r="K168" s="167"/>
      <c r="L168" s="167"/>
      <c r="M168" s="22">
        <f>SUM(M169:M176)</f>
        <v>0</v>
      </c>
      <c r="N168" s="22">
        <f>SUM(N169:N176)</f>
        <v>0</v>
      </c>
      <c r="O168" s="22">
        <f>SUM(O169:O176)</f>
        <v>0</v>
      </c>
      <c r="P168" s="22">
        <f>SUM(P169:P176)</f>
        <v>0</v>
      </c>
      <c r="Q168" s="22">
        <f>SUM(Q169:Q176)</f>
        <v>0</v>
      </c>
    </row>
    <row r="169" spans="1:17">
      <c r="A169" s="28">
        <v>461</v>
      </c>
      <c r="B169" s="80">
        <v>0</v>
      </c>
      <c r="C169" s="80">
        <v>0</v>
      </c>
      <c r="D169" s="80">
        <v>0</v>
      </c>
      <c r="E169" s="80">
        <v>0</v>
      </c>
      <c r="F169" s="80">
        <v>0</v>
      </c>
      <c r="H169" s="15"/>
      <c r="I169" s="20"/>
      <c r="J169" s="20">
        <v>461</v>
      </c>
      <c r="K169" s="164" t="s">
        <v>189</v>
      </c>
      <c r="L169" s="164"/>
      <c r="M169" s="23">
        <f t="shared" ref="M169:M178" si="37">B169</f>
        <v>0</v>
      </c>
      <c r="N169" s="23">
        <f t="shared" ref="N169:N178" si="38">C169</f>
        <v>0</v>
      </c>
      <c r="O169" s="23">
        <f t="shared" ref="O169:O178" si="39">D169</f>
        <v>0</v>
      </c>
      <c r="P169" s="23">
        <f t="shared" ref="P169:P178" si="40">E169</f>
        <v>0</v>
      </c>
      <c r="Q169" s="23">
        <f t="shared" ref="Q169:Q178" si="41">F169</f>
        <v>0</v>
      </c>
    </row>
    <row r="170" spans="1:17">
      <c r="A170" s="28">
        <v>462</v>
      </c>
      <c r="B170" s="80">
        <v>0</v>
      </c>
      <c r="C170" s="80">
        <v>0</v>
      </c>
      <c r="D170" s="80">
        <v>0</v>
      </c>
      <c r="E170" s="80">
        <v>0</v>
      </c>
      <c r="F170" s="80">
        <v>0</v>
      </c>
      <c r="H170" s="15"/>
      <c r="I170" s="20"/>
      <c r="J170" s="20">
        <v>462</v>
      </c>
      <c r="K170" s="164" t="s">
        <v>190</v>
      </c>
      <c r="L170" s="164"/>
      <c r="M170" s="23">
        <f t="shared" si="37"/>
        <v>0</v>
      </c>
      <c r="N170" s="23">
        <f t="shared" si="38"/>
        <v>0</v>
      </c>
      <c r="O170" s="23">
        <f t="shared" si="39"/>
        <v>0</v>
      </c>
      <c r="P170" s="23">
        <f t="shared" si="40"/>
        <v>0</v>
      </c>
      <c r="Q170" s="23">
        <f t="shared" si="41"/>
        <v>0</v>
      </c>
    </row>
    <row r="171" spans="1:17">
      <c r="A171" s="28">
        <v>463</v>
      </c>
      <c r="B171" s="80">
        <v>0</v>
      </c>
      <c r="C171" s="80">
        <v>0</v>
      </c>
      <c r="D171" s="80">
        <v>0</v>
      </c>
      <c r="E171" s="80">
        <v>0</v>
      </c>
      <c r="F171" s="80">
        <v>0</v>
      </c>
      <c r="H171" s="15"/>
      <c r="I171" s="20"/>
      <c r="J171" s="20">
        <v>463</v>
      </c>
      <c r="K171" s="164" t="s">
        <v>191</v>
      </c>
      <c r="L171" s="164"/>
      <c r="M171" s="23">
        <f t="shared" si="37"/>
        <v>0</v>
      </c>
      <c r="N171" s="23">
        <f t="shared" si="38"/>
        <v>0</v>
      </c>
      <c r="O171" s="23">
        <f t="shared" si="39"/>
        <v>0</v>
      </c>
      <c r="P171" s="23">
        <f t="shared" si="40"/>
        <v>0</v>
      </c>
      <c r="Q171" s="23">
        <f t="shared" si="41"/>
        <v>0</v>
      </c>
    </row>
    <row r="172" spans="1:17">
      <c r="A172" s="28">
        <v>464</v>
      </c>
      <c r="B172" s="80">
        <v>0</v>
      </c>
      <c r="C172" s="80">
        <v>0</v>
      </c>
      <c r="D172" s="80">
        <v>0</v>
      </c>
      <c r="E172" s="80">
        <v>0</v>
      </c>
      <c r="F172" s="80">
        <v>0</v>
      </c>
      <c r="H172" s="15"/>
      <c r="I172" s="20"/>
      <c r="J172" s="20">
        <v>464</v>
      </c>
      <c r="K172" s="164" t="s">
        <v>192</v>
      </c>
      <c r="L172" s="164"/>
      <c r="M172" s="23">
        <f t="shared" si="37"/>
        <v>0</v>
      </c>
      <c r="N172" s="23">
        <f t="shared" si="38"/>
        <v>0</v>
      </c>
      <c r="O172" s="23">
        <f t="shared" si="39"/>
        <v>0</v>
      </c>
      <c r="P172" s="23">
        <f t="shared" si="40"/>
        <v>0</v>
      </c>
      <c r="Q172" s="23">
        <f t="shared" si="41"/>
        <v>0</v>
      </c>
    </row>
    <row r="173" spans="1:17">
      <c r="A173" s="28">
        <v>465</v>
      </c>
      <c r="B173" s="80">
        <v>0</v>
      </c>
      <c r="C173" s="80">
        <v>0</v>
      </c>
      <c r="D173" s="80">
        <v>0</v>
      </c>
      <c r="E173" s="80">
        <v>0</v>
      </c>
      <c r="F173" s="80">
        <v>0</v>
      </c>
      <c r="H173" s="15"/>
      <c r="I173" s="20"/>
      <c r="J173" s="20">
        <v>465</v>
      </c>
      <c r="K173" s="164" t="s">
        <v>193</v>
      </c>
      <c r="L173" s="164"/>
      <c r="M173" s="23">
        <f t="shared" si="37"/>
        <v>0</v>
      </c>
      <c r="N173" s="23">
        <f t="shared" si="38"/>
        <v>0</v>
      </c>
      <c r="O173" s="23">
        <f t="shared" si="39"/>
        <v>0</v>
      </c>
      <c r="P173" s="23">
        <f t="shared" si="40"/>
        <v>0</v>
      </c>
      <c r="Q173" s="23">
        <f t="shared" si="41"/>
        <v>0</v>
      </c>
    </row>
    <row r="174" spans="1:17">
      <c r="A174" s="28">
        <v>466</v>
      </c>
      <c r="B174" s="80">
        <v>0</v>
      </c>
      <c r="C174" s="80">
        <v>0</v>
      </c>
      <c r="D174" s="80">
        <v>0</v>
      </c>
      <c r="E174" s="80">
        <v>0</v>
      </c>
      <c r="F174" s="80">
        <v>0</v>
      </c>
      <c r="H174" s="15"/>
      <c r="I174" s="20"/>
      <c r="J174" s="20">
        <v>466</v>
      </c>
      <c r="K174" s="164" t="s">
        <v>194</v>
      </c>
      <c r="L174" s="164"/>
      <c r="M174" s="23">
        <f t="shared" si="37"/>
        <v>0</v>
      </c>
      <c r="N174" s="23">
        <f t="shared" si="38"/>
        <v>0</v>
      </c>
      <c r="O174" s="23">
        <f t="shared" si="39"/>
        <v>0</v>
      </c>
      <c r="P174" s="23">
        <f t="shared" si="40"/>
        <v>0</v>
      </c>
      <c r="Q174" s="23">
        <f t="shared" si="41"/>
        <v>0</v>
      </c>
    </row>
    <row r="175" spans="1:17">
      <c r="A175" s="28">
        <v>467</v>
      </c>
      <c r="B175" s="80">
        <v>0</v>
      </c>
      <c r="C175" s="80">
        <v>0</v>
      </c>
      <c r="D175" s="80">
        <v>0</v>
      </c>
      <c r="E175" s="80">
        <v>0</v>
      </c>
      <c r="F175" s="80">
        <v>0</v>
      </c>
      <c r="H175" s="15"/>
      <c r="I175" s="20"/>
      <c r="J175" s="20">
        <v>467</v>
      </c>
      <c r="K175" s="164" t="s">
        <v>195</v>
      </c>
      <c r="L175" s="164"/>
      <c r="M175" s="23">
        <f t="shared" si="37"/>
        <v>0</v>
      </c>
      <c r="N175" s="23">
        <f t="shared" si="38"/>
        <v>0</v>
      </c>
      <c r="O175" s="23">
        <f t="shared" si="39"/>
        <v>0</v>
      </c>
      <c r="P175" s="23">
        <f t="shared" si="40"/>
        <v>0</v>
      </c>
      <c r="Q175" s="23">
        <f t="shared" si="41"/>
        <v>0</v>
      </c>
    </row>
    <row r="176" spans="1:17">
      <c r="A176" s="28">
        <v>468</v>
      </c>
      <c r="B176" s="80">
        <v>0</v>
      </c>
      <c r="C176" s="80">
        <v>0</v>
      </c>
      <c r="D176" s="80">
        <v>0</v>
      </c>
      <c r="E176" s="80">
        <v>0</v>
      </c>
      <c r="F176" s="80">
        <v>0</v>
      </c>
      <c r="H176" s="15"/>
      <c r="I176" s="20"/>
      <c r="J176" s="20">
        <v>468</v>
      </c>
      <c r="K176" s="164" t="s">
        <v>196</v>
      </c>
      <c r="L176" s="164"/>
      <c r="M176" s="23">
        <f t="shared" si="37"/>
        <v>0</v>
      </c>
      <c r="N176" s="23">
        <f t="shared" si="38"/>
        <v>0</v>
      </c>
      <c r="O176" s="23">
        <f t="shared" si="39"/>
        <v>0</v>
      </c>
      <c r="P176" s="23">
        <f t="shared" si="40"/>
        <v>0</v>
      </c>
      <c r="Q176" s="23">
        <f t="shared" si="41"/>
        <v>0</v>
      </c>
    </row>
    <row r="177" spans="1:17">
      <c r="A177" s="26">
        <v>47</v>
      </c>
      <c r="B177" s="80">
        <v>0</v>
      </c>
      <c r="C177" s="80">
        <v>600</v>
      </c>
      <c r="D177" s="80">
        <v>20730</v>
      </c>
      <c r="E177" s="80">
        <v>20730</v>
      </c>
      <c r="F177" s="80">
        <v>0</v>
      </c>
      <c r="H177" s="15"/>
      <c r="I177" s="19">
        <v>47</v>
      </c>
      <c r="J177" s="168" t="s">
        <v>197</v>
      </c>
      <c r="K177" s="168"/>
      <c r="L177" s="168"/>
      <c r="M177" s="76">
        <f t="shared" si="37"/>
        <v>0</v>
      </c>
      <c r="N177" s="76">
        <f t="shared" si="38"/>
        <v>600</v>
      </c>
      <c r="O177" s="76">
        <f t="shared" si="39"/>
        <v>20730</v>
      </c>
      <c r="P177" s="76">
        <f t="shared" si="40"/>
        <v>20730</v>
      </c>
      <c r="Q177" s="76">
        <f t="shared" si="41"/>
        <v>0</v>
      </c>
    </row>
    <row r="178" spans="1:17">
      <c r="A178" s="26">
        <v>48</v>
      </c>
      <c r="B178" s="80">
        <v>0</v>
      </c>
      <c r="C178" s="80">
        <v>0</v>
      </c>
      <c r="D178" s="80">
        <v>0</v>
      </c>
      <c r="E178" s="80">
        <v>0</v>
      </c>
      <c r="F178" s="80">
        <v>0</v>
      </c>
      <c r="H178" s="15"/>
      <c r="I178" s="19">
        <v>48</v>
      </c>
      <c r="J178" s="168" t="s">
        <v>198</v>
      </c>
      <c r="K178" s="168"/>
      <c r="L178" s="168"/>
      <c r="M178" s="76">
        <f t="shared" si="37"/>
        <v>0</v>
      </c>
      <c r="N178" s="76">
        <f t="shared" si="38"/>
        <v>0</v>
      </c>
      <c r="O178" s="76">
        <f t="shared" si="39"/>
        <v>0</v>
      </c>
      <c r="P178" s="76">
        <f t="shared" si="40"/>
        <v>0</v>
      </c>
      <c r="Q178" s="76">
        <f t="shared" si="41"/>
        <v>0</v>
      </c>
    </row>
    <row r="179" spans="1:17">
      <c r="A179" s="27"/>
      <c r="H179" s="15"/>
      <c r="I179" s="18">
        <v>49</v>
      </c>
      <c r="J179" s="167" t="s">
        <v>199</v>
      </c>
      <c r="K179" s="167"/>
      <c r="L179" s="167"/>
      <c r="M179" s="22">
        <f>SUM(M180:M188)</f>
        <v>0</v>
      </c>
      <c r="N179" s="22">
        <f>SUM(N180:N188)</f>
        <v>0</v>
      </c>
      <c r="O179" s="22">
        <f>SUM(O180:O188)</f>
        <v>0</v>
      </c>
      <c r="P179" s="22">
        <f>SUM(P180:P188)</f>
        <v>0</v>
      </c>
      <c r="Q179" s="22">
        <f>SUM(Q180:Q188)</f>
        <v>134615</v>
      </c>
    </row>
    <row r="180" spans="1:17">
      <c r="A180" s="28">
        <v>490</v>
      </c>
      <c r="B180" s="80">
        <v>0</v>
      </c>
      <c r="C180" s="80">
        <v>0</v>
      </c>
      <c r="D180" s="80">
        <v>0</v>
      </c>
      <c r="E180" s="80">
        <v>0</v>
      </c>
      <c r="F180" s="80">
        <v>0</v>
      </c>
      <c r="H180" s="15"/>
      <c r="I180" s="20"/>
      <c r="J180" s="20">
        <v>490</v>
      </c>
      <c r="K180" s="164" t="s">
        <v>200</v>
      </c>
      <c r="L180" s="164"/>
      <c r="M180" s="23">
        <f t="shared" ref="M180:M188" si="42">B180</f>
        <v>0</v>
      </c>
      <c r="N180" s="23">
        <f t="shared" ref="N180:N188" si="43">C180</f>
        <v>0</v>
      </c>
      <c r="O180" s="23">
        <f t="shared" ref="O180:O188" si="44">D180</f>
        <v>0</v>
      </c>
      <c r="P180" s="23">
        <f t="shared" ref="P180:P188" si="45">E180</f>
        <v>0</v>
      </c>
      <c r="Q180" s="23">
        <f t="shared" ref="Q180:Q188" si="46">F180</f>
        <v>0</v>
      </c>
    </row>
    <row r="181" spans="1:17">
      <c r="A181" s="28">
        <v>491</v>
      </c>
      <c r="B181" s="80">
        <v>0</v>
      </c>
      <c r="C181" s="80">
        <v>0</v>
      </c>
      <c r="D181" s="80">
        <v>0</v>
      </c>
      <c r="E181" s="80">
        <v>0</v>
      </c>
      <c r="F181" s="80">
        <v>0</v>
      </c>
      <c r="H181" s="15"/>
      <c r="I181" s="20"/>
      <c r="J181" s="20">
        <v>491</v>
      </c>
      <c r="K181" s="164" t="s">
        <v>201</v>
      </c>
      <c r="L181" s="164"/>
      <c r="M181" s="23">
        <f t="shared" si="42"/>
        <v>0</v>
      </c>
      <c r="N181" s="23">
        <f t="shared" si="43"/>
        <v>0</v>
      </c>
      <c r="O181" s="23">
        <f t="shared" si="44"/>
        <v>0</v>
      </c>
      <c r="P181" s="23">
        <f t="shared" si="45"/>
        <v>0</v>
      </c>
      <c r="Q181" s="23">
        <f t="shared" si="46"/>
        <v>0</v>
      </c>
    </row>
    <row r="182" spans="1:17">
      <c r="A182" s="28">
        <v>492</v>
      </c>
      <c r="B182" s="80">
        <v>0</v>
      </c>
      <c r="C182" s="80">
        <v>0</v>
      </c>
      <c r="D182" s="80">
        <v>0</v>
      </c>
      <c r="E182" s="80">
        <v>0</v>
      </c>
      <c r="F182" s="80">
        <v>0</v>
      </c>
      <c r="H182" s="15"/>
      <c r="I182" s="20"/>
      <c r="J182" s="20">
        <v>492</v>
      </c>
      <c r="K182" s="164" t="s">
        <v>202</v>
      </c>
      <c r="L182" s="164"/>
      <c r="M182" s="23">
        <f t="shared" si="42"/>
        <v>0</v>
      </c>
      <c r="N182" s="23">
        <f t="shared" si="43"/>
        <v>0</v>
      </c>
      <c r="O182" s="23">
        <f t="shared" si="44"/>
        <v>0</v>
      </c>
      <c r="P182" s="23">
        <f t="shared" si="45"/>
        <v>0</v>
      </c>
      <c r="Q182" s="23">
        <f t="shared" si="46"/>
        <v>0</v>
      </c>
    </row>
    <row r="183" spans="1:17">
      <c r="A183" s="28">
        <v>493</v>
      </c>
      <c r="B183" s="80">
        <v>0</v>
      </c>
      <c r="C183" s="80">
        <v>0</v>
      </c>
      <c r="D183" s="80">
        <v>0</v>
      </c>
      <c r="E183" s="80">
        <v>0</v>
      </c>
      <c r="F183" s="80">
        <v>0</v>
      </c>
      <c r="H183" s="15"/>
      <c r="I183" s="20"/>
      <c r="J183" s="20">
        <v>493</v>
      </c>
      <c r="K183" s="164" t="s">
        <v>203</v>
      </c>
      <c r="L183" s="164"/>
      <c r="M183" s="23">
        <f t="shared" si="42"/>
        <v>0</v>
      </c>
      <c r="N183" s="23">
        <f t="shared" si="43"/>
        <v>0</v>
      </c>
      <c r="O183" s="23">
        <f t="shared" si="44"/>
        <v>0</v>
      </c>
      <c r="P183" s="23">
        <f t="shared" si="45"/>
        <v>0</v>
      </c>
      <c r="Q183" s="23">
        <f t="shared" si="46"/>
        <v>0</v>
      </c>
    </row>
    <row r="184" spans="1:17">
      <c r="A184" s="28">
        <v>494</v>
      </c>
      <c r="B184" s="80">
        <v>0</v>
      </c>
      <c r="C184" s="80">
        <v>0</v>
      </c>
      <c r="D184" s="80">
        <v>0</v>
      </c>
      <c r="E184" s="80">
        <v>0</v>
      </c>
      <c r="F184" s="80">
        <v>0</v>
      </c>
      <c r="H184" s="15"/>
      <c r="I184" s="20"/>
      <c r="J184" s="20">
        <v>494</v>
      </c>
      <c r="K184" s="164" t="s">
        <v>204</v>
      </c>
      <c r="L184" s="164"/>
      <c r="M184" s="23">
        <f t="shared" si="42"/>
        <v>0</v>
      </c>
      <c r="N184" s="23">
        <f t="shared" si="43"/>
        <v>0</v>
      </c>
      <c r="O184" s="23">
        <f t="shared" si="44"/>
        <v>0</v>
      </c>
      <c r="P184" s="23">
        <f t="shared" si="45"/>
        <v>0</v>
      </c>
      <c r="Q184" s="23">
        <f t="shared" si="46"/>
        <v>0</v>
      </c>
    </row>
    <row r="185" spans="1:17">
      <c r="A185" s="28">
        <v>495</v>
      </c>
      <c r="B185" s="80">
        <v>0</v>
      </c>
      <c r="C185" s="80">
        <v>0</v>
      </c>
      <c r="D185" s="80">
        <v>0</v>
      </c>
      <c r="E185" s="80">
        <v>0</v>
      </c>
      <c r="F185" s="80">
        <v>0</v>
      </c>
      <c r="H185" s="15"/>
      <c r="I185" s="20"/>
      <c r="J185" s="20">
        <v>495</v>
      </c>
      <c r="K185" s="164" t="s">
        <v>205</v>
      </c>
      <c r="L185" s="164"/>
      <c r="M185" s="23">
        <f t="shared" si="42"/>
        <v>0</v>
      </c>
      <c r="N185" s="23">
        <f t="shared" si="43"/>
        <v>0</v>
      </c>
      <c r="O185" s="23">
        <f t="shared" si="44"/>
        <v>0</v>
      </c>
      <c r="P185" s="23">
        <f t="shared" si="45"/>
        <v>0</v>
      </c>
      <c r="Q185" s="23">
        <f t="shared" si="46"/>
        <v>0</v>
      </c>
    </row>
    <row r="186" spans="1:17">
      <c r="A186" s="28">
        <v>496</v>
      </c>
      <c r="B186" s="80">
        <v>0</v>
      </c>
      <c r="C186" s="80">
        <v>0</v>
      </c>
      <c r="D186" s="80">
        <v>0</v>
      </c>
      <c r="E186" s="80">
        <v>0</v>
      </c>
      <c r="F186" s="80">
        <v>0</v>
      </c>
      <c r="H186" s="15"/>
      <c r="I186" s="20"/>
      <c r="J186" s="20">
        <v>496</v>
      </c>
      <c r="K186" s="164" t="s">
        <v>206</v>
      </c>
      <c r="L186" s="164"/>
      <c r="M186" s="23">
        <f t="shared" si="42"/>
        <v>0</v>
      </c>
      <c r="N186" s="23">
        <f t="shared" si="43"/>
        <v>0</v>
      </c>
      <c r="O186" s="23">
        <f t="shared" si="44"/>
        <v>0</v>
      </c>
      <c r="P186" s="23">
        <f t="shared" si="45"/>
        <v>0</v>
      </c>
      <c r="Q186" s="23">
        <f t="shared" si="46"/>
        <v>0</v>
      </c>
    </row>
    <row r="187" spans="1:17">
      <c r="A187" s="28">
        <v>497</v>
      </c>
      <c r="B187" s="80">
        <v>0</v>
      </c>
      <c r="C187" s="80">
        <v>0</v>
      </c>
      <c r="D187" s="80">
        <v>0</v>
      </c>
      <c r="E187" s="80">
        <v>0</v>
      </c>
      <c r="F187" s="80">
        <v>134615</v>
      </c>
      <c r="H187" s="15"/>
      <c r="I187" s="20"/>
      <c r="J187" s="20">
        <v>497</v>
      </c>
      <c r="K187" s="164" t="s">
        <v>207</v>
      </c>
      <c r="L187" s="164"/>
      <c r="M187" s="23">
        <f t="shared" si="42"/>
        <v>0</v>
      </c>
      <c r="N187" s="23">
        <f t="shared" si="43"/>
        <v>0</v>
      </c>
      <c r="O187" s="23">
        <f t="shared" si="44"/>
        <v>0</v>
      </c>
      <c r="P187" s="23">
        <f t="shared" si="45"/>
        <v>0</v>
      </c>
      <c r="Q187" s="23">
        <f t="shared" si="46"/>
        <v>134615</v>
      </c>
    </row>
    <row r="188" spans="1:17">
      <c r="A188" s="28">
        <v>499</v>
      </c>
      <c r="B188" s="80">
        <v>0</v>
      </c>
      <c r="C188" s="80">
        <v>0</v>
      </c>
      <c r="D188" s="80">
        <v>0</v>
      </c>
      <c r="E188" s="80">
        <v>0</v>
      </c>
      <c r="F188" s="80">
        <v>0</v>
      </c>
      <c r="H188" s="16"/>
      <c r="I188" s="20"/>
      <c r="J188" s="20">
        <v>499</v>
      </c>
      <c r="K188" s="164" t="s">
        <v>208</v>
      </c>
      <c r="L188" s="164"/>
      <c r="M188" s="23">
        <f t="shared" si="42"/>
        <v>0</v>
      </c>
      <c r="N188" s="23">
        <f t="shared" si="43"/>
        <v>0</v>
      </c>
      <c r="O188" s="23">
        <f t="shared" si="44"/>
        <v>0</v>
      </c>
      <c r="P188" s="23">
        <f t="shared" si="45"/>
        <v>0</v>
      </c>
      <c r="Q188" s="23">
        <f t="shared" si="46"/>
        <v>0</v>
      </c>
    </row>
    <row r="189" spans="1:17">
      <c r="H189" s="12">
        <v>5</v>
      </c>
      <c r="I189" s="165" t="s">
        <v>209</v>
      </c>
      <c r="J189" s="165"/>
      <c r="K189" s="165"/>
      <c r="L189" s="165"/>
      <c r="M189" s="21">
        <f>SUM(M190,M197,M201,M202,M208,M213,M223)</f>
        <v>55100</v>
      </c>
      <c r="N189" s="21">
        <f>SUM(N190,N197,N201,N202,N208,N213,N223)</f>
        <v>55100</v>
      </c>
      <c r="O189" s="21">
        <f>SUM(O190,O197,O201,O202,O208,O213,O223)</f>
        <v>137285.98000000001</v>
      </c>
      <c r="P189" s="21">
        <f>SUM(P190,P197,P201,P202,P208,P213,P223)</f>
        <v>84863.18</v>
      </c>
      <c r="Q189" s="21">
        <f>SUM(Q190,Q197,Q201,Q202,Q208,Q213,Q223)</f>
        <v>139796.32</v>
      </c>
    </row>
    <row r="190" spans="1:17">
      <c r="H190" s="17"/>
      <c r="I190" s="18">
        <v>50</v>
      </c>
      <c r="J190" s="167" t="s">
        <v>210</v>
      </c>
      <c r="K190" s="167"/>
      <c r="L190" s="167"/>
      <c r="M190" s="22">
        <f>SUM(M191:M196)</f>
        <v>0</v>
      </c>
      <c r="N190" s="22">
        <f>SUM(N191:N196)</f>
        <v>0</v>
      </c>
      <c r="O190" s="22">
        <f>SUM(O191:O196)</f>
        <v>0</v>
      </c>
      <c r="P190" s="22">
        <f>SUM(P191:P196)</f>
        <v>0</v>
      </c>
      <c r="Q190" s="22">
        <f>SUM(Q191:Q196)</f>
        <v>0</v>
      </c>
    </row>
    <row r="191" spans="1:17">
      <c r="A191" s="28">
        <v>500</v>
      </c>
      <c r="B191" s="80">
        <v>0</v>
      </c>
      <c r="C191" s="80">
        <v>0</v>
      </c>
      <c r="D191" s="80">
        <v>0</v>
      </c>
      <c r="E191" s="80">
        <v>0</v>
      </c>
      <c r="F191" s="80">
        <v>0</v>
      </c>
      <c r="H191" s="15"/>
      <c r="I191" s="20"/>
      <c r="J191" s="20">
        <v>500</v>
      </c>
      <c r="K191" s="164" t="s">
        <v>211</v>
      </c>
      <c r="L191" s="164"/>
      <c r="M191" s="23">
        <f t="shared" ref="M191:Q196" si="47">B191</f>
        <v>0</v>
      </c>
      <c r="N191" s="23">
        <f t="shared" si="47"/>
        <v>0</v>
      </c>
      <c r="O191" s="23">
        <f t="shared" si="47"/>
        <v>0</v>
      </c>
      <c r="P191" s="23">
        <f t="shared" si="47"/>
        <v>0</v>
      </c>
      <c r="Q191" s="23">
        <f t="shared" si="47"/>
        <v>0</v>
      </c>
    </row>
    <row r="192" spans="1:17">
      <c r="A192" s="28">
        <v>501</v>
      </c>
      <c r="B192" s="80">
        <v>0</v>
      </c>
      <c r="C192" s="80">
        <v>0</v>
      </c>
      <c r="D192" s="80">
        <v>0</v>
      </c>
      <c r="E192" s="80">
        <v>0</v>
      </c>
      <c r="F192" s="80">
        <v>0</v>
      </c>
      <c r="H192" s="15"/>
      <c r="I192" s="20"/>
      <c r="J192" s="20">
        <v>501</v>
      </c>
      <c r="K192" s="164" t="s">
        <v>212</v>
      </c>
      <c r="L192" s="164"/>
      <c r="M192" s="23">
        <f t="shared" si="47"/>
        <v>0</v>
      </c>
      <c r="N192" s="23">
        <f t="shared" si="47"/>
        <v>0</v>
      </c>
      <c r="O192" s="23">
        <f t="shared" si="47"/>
        <v>0</v>
      </c>
      <c r="P192" s="23">
        <f t="shared" si="47"/>
        <v>0</v>
      </c>
      <c r="Q192" s="23">
        <f t="shared" si="47"/>
        <v>0</v>
      </c>
    </row>
    <row r="193" spans="1:17">
      <c r="A193" s="28">
        <v>504</v>
      </c>
      <c r="B193" s="80">
        <v>0</v>
      </c>
      <c r="C193" s="80">
        <v>0</v>
      </c>
      <c r="D193" s="80">
        <v>0</v>
      </c>
      <c r="E193" s="80">
        <v>0</v>
      </c>
      <c r="F193" s="80">
        <v>0</v>
      </c>
      <c r="H193" s="15"/>
      <c r="I193" s="20"/>
      <c r="J193" s="20">
        <v>504</v>
      </c>
      <c r="K193" s="164" t="s">
        <v>213</v>
      </c>
      <c r="L193" s="164"/>
      <c r="M193" s="23">
        <f t="shared" si="47"/>
        <v>0</v>
      </c>
      <c r="N193" s="23">
        <f t="shared" si="47"/>
        <v>0</v>
      </c>
      <c r="O193" s="23">
        <f t="shared" si="47"/>
        <v>0</v>
      </c>
      <c r="P193" s="23">
        <f t="shared" si="47"/>
        <v>0</v>
      </c>
      <c r="Q193" s="23">
        <f t="shared" si="47"/>
        <v>0</v>
      </c>
    </row>
    <row r="194" spans="1:17">
      <c r="A194" s="28">
        <v>505</v>
      </c>
      <c r="B194" s="80">
        <v>0</v>
      </c>
      <c r="C194" s="80">
        <v>0</v>
      </c>
      <c r="D194" s="80">
        <v>0</v>
      </c>
      <c r="E194" s="80">
        <v>0</v>
      </c>
      <c r="F194" s="80">
        <v>0</v>
      </c>
      <c r="H194" s="15"/>
      <c r="I194" s="20"/>
      <c r="J194" s="20">
        <v>505</v>
      </c>
      <c r="K194" s="164" t="s">
        <v>176</v>
      </c>
      <c r="L194" s="164"/>
      <c r="M194" s="23">
        <f t="shared" si="47"/>
        <v>0</v>
      </c>
      <c r="N194" s="23">
        <f t="shared" si="47"/>
        <v>0</v>
      </c>
      <c r="O194" s="23">
        <f t="shared" si="47"/>
        <v>0</v>
      </c>
      <c r="P194" s="23">
        <f t="shared" si="47"/>
        <v>0</v>
      </c>
      <c r="Q194" s="23">
        <f t="shared" si="47"/>
        <v>0</v>
      </c>
    </row>
    <row r="195" spans="1:17">
      <c r="A195" s="28">
        <v>506</v>
      </c>
      <c r="B195" s="80">
        <v>0</v>
      </c>
      <c r="C195" s="80">
        <v>0</v>
      </c>
      <c r="D195" s="80">
        <v>0</v>
      </c>
      <c r="E195" s="80">
        <v>0</v>
      </c>
      <c r="F195" s="80">
        <v>0</v>
      </c>
      <c r="H195" s="15"/>
      <c r="I195" s="20"/>
      <c r="J195" s="20">
        <v>506</v>
      </c>
      <c r="K195" s="164" t="s">
        <v>188</v>
      </c>
      <c r="L195" s="164"/>
      <c r="M195" s="23">
        <f t="shared" si="47"/>
        <v>0</v>
      </c>
      <c r="N195" s="23">
        <f t="shared" si="47"/>
        <v>0</v>
      </c>
      <c r="O195" s="23">
        <f t="shared" si="47"/>
        <v>0</v>
      </c>
      <c r="P195" s="23">
        <f t="shared" si="47"/>
        <v>0</v>
      </c>
      <c r="Q195" s="23">
        <f t="shared" si="47"/>
        <v>0</v>
      </c>
    </row>
    <row r="196" spans="1:17">
      <c r="A196" s="28">
        <v>507</v>
      </c>
      <c r="B196" s="80">
        <v>0</v>
      </c>
      <c r="C196" s="80">
        <v>0</v>
      </c>
      <c r="D196" s="80">
        <v>0</v>
      </c>
      <c r="E196" s="80">
        <v>0</v>
      </c>
      <c r="F196" s="80">
        <v>0</v>
      </c>
      <c r="H196" s="15"/>
      <c r="I196" s="20"/>
      <c r="J196" s="20">
        <v>507</v>
      </c>
      <c r="K196" s="164" t="s">
        <v>197</v>
      </c>
      <c r="L196" s="164"/>
      <c r="M196" s="23">
        <f t="shared" si="47"/>
        <v>0</v>
      </c>
      <c r="N196" s="23">
        <f t="shared" si="47"/>
        <v>0</v>
      </c>
      <c r="O196" s="23">
        <f t="shared" si="47"/>
        <v>0</v>
      </c>
      <c r="P196" s="23">
        <f t="shared" si="47"/>
        <v>0</v>
      </c>
      <c r="Q196" s="23">
        <f t="shared" si="47"/>
        <v>0</v>
      </c>
    </row>
    <row r="197" spans="1:17">
      <c r="A197" s="27"/>
      <c r="H197" s="15"/>
      <c r="I197" s="18">
        <v>51</v>
      </c>
      <c r="J197" s="167" t="s">
        <v>650</v>
      </c>
      <c r="K197" s="167"/>
      <c r="L197" s="167"/>
      <c r="M197" s="22">
        <f>SUM(M198:M200)</f>
        <v>0</v>
      </c>
      <c r="N197" s="22">
        <f>SUM(N198:N200)</f>
        <v>0</v>
      </c>
      <c r="O197" s="22">
        <f>SUM(O198:O200)</f>
        <v>0</v>
      </c>
      <c r="P197" s="22">
        <f>SUM(P198:P200)</f>
        <v>0</v>
      </c>
      <c r="Q197" s="22">
        <f>SUM(Q198:Q200)</f>
        <v>0</v>
      </c>
    </row>
    <row r="198" spans="1:17">
      <c r="A198" s="28">
        <v>511</v>
      </c>
      <c r="B198" s="80">
        <v>0</v>
      </c>
      <c r="C198" s="80">
        <v>0</v>
      </c>
      <c r="D198" s="80">
        <v>0</v>
      </c>
      <c r="E198" s="80">
        <v>0</v>
      </c>
      <c r="F198" s="80">
        <v>0</v>
      </c>
      <c r="H198" s="15"/>
      <c r="I198" s="20"/>
      <c r="J198" s="20">
        <v>511</v>
      </c>
      <c r="K198" s="164" t="s">
        <v>212</v>
      </c>
      <c r="L198" s="164"/>
      <c r="M198" s="23">
        <f t="shared" ref="M198:Q201" si="48">B198</f>
        <v>0</v>
      </c>
      <c r="N198" s="23">
        <f t="shared" si="48"/>
        <v>0</v>
      </c>
      <c r="O198" s="23">
        <f t="shared" si="48"/>
        <v>0</v>
      </c>
      <c r="P198" s="23">
        <f t="shared" si="48"/>
        <v>0</v>
      </c>
      <c r="Q198" s="23">
        <f t="shared" si="48"/>
        <v>0</v>
      </c>
    </row>
    <row r="199" spans="1:17">
      <c r="A199" s="28">
        <v>514</v>
      </c>
      <c r="B199" s="80">
        <v>0</v>
      </c>
      <c r="C199" s="80">
        <v>0</v>
      </c>
      <c r="D199" s="80">
        <v>0</v>
      </c>
      <c r="E199" s="80">
        <v>0</v>
      </c>
      <c r="F199" s="80">
        <v>0</v>
      </c>
      <c r="H199" s="15"/>
      <c r="I199" s="20"/>
      <c r="J199" s="20">
        <v>514</v>
      </c>
      <c r="K199" s="164" t="s">
        <v>214</v>
      </c>
      <c r="L199" s="164"/>
      <c r="M199" s="23">
        <f t="shared" si="48"/>
        <v>0</v>
      </c>
      <c r="N199" s="23">
        <f t="shared" si="48"/>
        <v>0</v>
      </c>
      <c r="O199" s="23">
        <f t="shared" si="48"/>
        <v>0</v>
      </c>
      <c r="P199" s="23">
        <f t="shared" si="48"/>
        <v>0</v>
      </c>
      <c r="Q199" s="23">
        <f t="shared" si="48"/>
        <v>0</v>
      </c>
    </row>
    <row r="200" spans="1:17">
      <c r="A200" s="28">
        <v>518</v>
      </c>
      <c r="B200" s="80">
        <v>0</v>
      </c>
      <c r="C200" s="80">
        <v>0</v>
      </c>
      <c r="D200" s="80">
        <v>0</v>
      </c>
      <c r="E200" s="80">
        <v>0</v>
      </c>
      <c r="F200" s="80">
        <v>0</v>
      </c>
      <c r="H200" s="15"/>
      <c r="I200" s="20"/>
      <c r="J200" s="20">
        <v>518</v>
      </c>
      <c r="K200" s="164" t="s">
        <v>215</v>
      </c>
      <c r="L200" s="164"/>
      <c r="M200" s="23">
        <f t="shared" si="48"/>
        <v>0</v>
      </c>
      <c r="N200" s="23">
        <f t="shared" si="48"/>
        <v>0</v>
      </c>
      <c r="O200" s="23">
        <f t="shared" si="48"/>
        <v>0</v>
      </c>
      <c r="P200" s="23">
        <f t="shared" si="48"/>
        <v>0</v>
      </c>
      <c r="Q200" s="23">
        <f t="shared" si="48"/>
        <v>0</v>
      </c>
    </row>
    <row r="201" spans="1:17" ht="15" customHeight="1">
      <c r="A201" s="26">
        <v>52</v>
      </c>
      <c r="B201" s="80">
        <v>100</v>
      </c>
      <c r="C201" s="80">
        <v>100</v>
      </c>
      <c r="D201" s="80">
        <v>1209.95</v>
      </c>
      <c r="E201" s="80">
        <v>1209.95</v>
      </c>
      <c r="F201" s="80">
        <v>0</v>
      </c>
      <c r="H201" s="15"/>
      <c r="I201" s="18">
        <v>52</v>
      </c>
      <c r="J201" s="167" t="s">
        <v>216</v>
      </c>
      <c r="K201" s="167"/>
      <c r="L201" s="167"/>
      <c r="M201" s="22">
        <f t="shared" si="48"/>
        <v>100</v>
      </c>
      <c r="N201" s="22">
        <f t="shared" si="48"/>
        <v>100</v>
      </c>
      <c r="O201" s="22">
        <f t="shared" si="48"/>
        <v>1209.95</v>
      </c>
      <c r="P201" s="22">
        <f t="shared" si="48"/>
        <v>1209.95</v>
      </c>
      <c r="Q201" s="22">
        <f t="shared" si="48"/>
        <v>0</v>
      </c>
    </row>
    <row r="202" spans="1:17">
      <c r="A202" s="27"/>
      <c r="H202" s="15"/>
      <c r="I202" s="18">
        <v>53</v>
      </c>
      <c r="J202" s="167" t="s">
        <v>217</v>
      </c>
      <c r="K202" s="167"/>
      <c r="L202" s="167"/>
      <c r="M202" s="22">
        <f>SUM(M203,M204,M207)</f>
        <v>0</v>
      </c>
      <c r="N202" s="22">
        <f>SUM(N203,N204,N207)</f>
        <v>0</v>
      </c>
      <c r="O202" s="22">
        <f>SUM(O203,O204,O207)</f>
        <v>0</v>
      </c>
      <c r="P202" s="22">
        <f>SUM(P203,P204,P207)</f>
        <v>0</v>
      </c>
      <c r="Q202" s="22">
        <f>SUM(Q203,Q204,Q207)</f>
        <v>0</v>
      </c>
    </row>
    <row r="203" spans="1:17">
      <c r="A203" s="28">
        <v>531</v>
      </c>
      <c r="B203" s="80">
        <v>0</v>
      </c>
      <c r="C203" s="80">
        <v>0</v>
      </c>
      <c r="D203" s="80">
        <v>0</v>
      </c>
      <c r="E203" s="80">
        <v>0</v>
      </c>
      <c r="F203" s="80">
        <v>0</v>
      </c>
      <c r="H203" s="15"/>
      <c r="I203" s="20"/>
      <c r="J203" s="20">
        <v>531</v>
      </c>
      <c r="K203" s="164" t="s">
        <v>212</v>
      </c>
      <c r="L203" s="164"/>
      <c r="M203" s="23">
        <f>B203</f>
        <v>0</v>
      </c>
      <c r="N203" s="23">
        <f>C203</f>
        <v>0</v>
      </c>
      <c r="O203" s="23">
        <f>D203</f>
        <v>0</v>
      </c>
      <c r="P203" s="23">
        <f>E203</f>
        <v>0</v>
      </c>
      <c r="Q203" s="23">
        <f>F203</f>
        <v>0</v>
      </c>
    </row>
    <row r="204" spans="1:17">
      <c r="A204" s="27"/>
      <c r="H204" s="15"/>
      <c r="I204" s="20"/>
      <c r="J204" s="24">
        <v>534</v>
      </c>
      <c r="K204" s="166" t="s">
        <v>214</v>
      </c>
      <c r="L204" s="166"/>
      <c r="M204" s="22">
        <f>SUM(M205:M206)</f>
        <v>0</v>
      </c>
      <c r="N204" s="22">
        <f>SUM(N205:N206)</f>
        <v>0</v>
      </c>
      <c r="O204" s="22">
        <f>SUM(O205:O206)</f>
        <v>0</v>
      </c>
      <c r="P204" s="22">
        <f>SUM(P205:P206)</f>
        <v>0</v>
      </c>
      <c r="Q204" s="22">
        <f>SUM(Q205:Q206)</f>
        <v>0</v>
      </c>
    </row>
    <row r="205" spans="1:17" ht="90">
      <c r="A205" s="28">
        <v>53400</v>
      </c>
      <c r="B205" s="80">
        <v>0</v>
      </c>
      <c r="C205" s="80">
        <v>0</v>
      </c>
      <c r="D205" s="80">
        <v>0</v>
      </c>
      <c r="E205" s="80">
        <v>0</v>
      </c>
      <c r="F205" s="80">
        <v>0</v>
      </c>
      <c r="H205" s="15"/>
      <c r="I205" s="20"/>
      <c r="J205" s="20"/>
      <c r="K205" s="20">
        <v>53400</v>
      </c>
      <c r="L205" s="78" t="s">
        <v>218</v>
      </c>
      <c r="M205" s="23">
        <f t="shared" ref="M205:Q207" si="49">B205</f>
        <v>0</v>
      </c>
      <c r="N205" s="23">
        <f t="shared" si="49"/>
        <v>0</v>
      </c>
      <c r="O205" s="23">
        <f t="shared" si="49"/>
        <v>0</v>
      </c>
      <c r="P205" s="23">
        <f t="shared" si="49"/>
        <v>0</v>
      </c>
      <c r="Q205" s="23">
        <f t="shared" si="49"/>
        <v>0</v>
      </c>
    </row>
    <row r="206" spans="1:17" ht="105">
      <c r="A206" s="28">
        <v>53410</v>
      </c>
      <c r="B206" s="80">
        <v>0</v>
      </c>
      <c r="C206" s="80">
        <v>0</v>
      </c>
      <c r="D206" s="80">
        <v>0</v>
      </c>
      <c r="E206" s="80">
        <v>0</v>
      </c>
      <c r="F206" s="80">
        <v>0</v>
      </c>
      <c r="H206" s="15"/>
      <c r="I206" s="20"/>
      <c r="J206" s="20"/>
      <c r="K206" s="20">
        <v>53410</v>
      </c>
      <c r="L206" s="78" t="s">
        <v>219</v>
      </c>
      <c r="M206" s="23">
        <f t="shared" si="49"/>
        <v>0</v>
      </c>
      <c r="N206" s="23">
        <f t="shared" si="49"/>
        <v>0</v>
      </c>
      <c r="O206" s="23">
        <f t="shared" si="49"/>
        <v>0</v>
      </c>
      <c r="P206" s="23">
        <f t="shared" si="49"/>
        <v>0</v>
      </c>
      <c r="Q206" s="23">
        <f t="shared" si="49"/>
        <v>0</v>
      </c>
    </row>
    <row r="207" spans="1:17">
      <c r="A207" s="28">
        <v>537</v>
      </c>
      <c r="B207" s="80">
        <v>0</v>
      </c>
      <c r="C207" s="80">
        <v>0</v>
      </c>
      <c r="D207" s="80">
        <v>0</v>
      </c>
      <c r="E207" s="80">
        <v>0</v>
      </c>
      <c r="F207" s="80">
        <v>0</v>
      </c>
      <c r="H207" s="15"/>
      <c r="I207" s="20"/>
      <c r="J207" s="20">
        <v>537</v>
      </c>
      <c r="K207" s="164" t="s">
        <v>197</v>
      </c>
      <c r="L207" s="164"/>
      <c r="M207" s="23">
        <f t="shared" si="49"/>
        <v>0</v>
      </c>
      <c r="N207" s="23">
        <f t="shared" si="49"/>
        <v>0</v>
      </c>
      <c r="O207" s="23">
        <f t="shared" si="49"/>
        <v>0</v>
      </c>
      <c r="P207" s="23">
        <f t="shared" si="49"/>
        <v>0</v>
      </c>
      <c r="Q207" s="23">
        <f t="shared" si="49"/>
        <v>0</v>
      </c>
    </row>
    <row r="208" spans="1:17">
      <c r="A208" s="27"/>
      <c r="H208" s="15"/>
      <c r="I208" s="18">
        <v>54</v>
      </c>
      <c r="J208" s="167" t="s">
        <v>220</v>
      </c>
      <c r="K208" s="167"/>
      <c r="L208" s="167"/>
      <c r="M208" s="22">
        <f>SUM(M209:M212)</f>
        <v>1000</v>
      </c>
      <c r="N208" s="22">
        <f>SUM(N209:N212)</f>
        <v>1000</v>
      </c>
      <c r="O208" s="22">
        <f>SUM(O209:O212)</f>
        <v>318.26</v>
      </c>
      <c r="P208" s="22">
        <f>SUM(P209:P212)</f>
        <v>318.26</v>
      </c>
      <c r="Q208" s="22">
        <f>SUM(Q209:Q212)</f>
        <v>0</v>
      </c>
    </row>
    <row r="209" spans="1:17">
      <c r="A209" s="28">
        <v>541</v>
      </c>
      <c r="B209" s="80">
        <v>1000</v>
      </c>
      <c r="C209" s="80">
        <v>1000</v>
      </c>
      <c r="D209" s="80">
        <v>318.26</v>
      </c>
      <c r="E209" s="80">
        <v>318.26</v>
      </c>
      <c r="F209" s="80">
        <v>0</v>
      </c>
      <c r="H209" s="15"/>
      <c r="I209" s="20"/>
      <c r="J209" s="20">
        <v>541</v>
      </c>
      <c r="K209" s="164" t="s">
        <v>221</v>
      </c>
      <c r="L209" s="164"/>
      <c r="M209" s="23">
        <f t="shared" ref="M209:Q212" si="50">B209</f>
        <v>1000</v>
      </c>
      <c r="N209" s="23">
        <f t="shared" si="50"/>
        <v>1000</v>
      </c>
      <c r="O209" s="23">
        <f t="shared" si="50"/>
        <v>318.26</v>
      </c>
      <c r="P209" s="23">
        <f t="shared" si="50"/>
        <v>318.26</v>
      </c>
      <c r="Q209" s="23">
        <f t="shared" si="50"/>
        <v>0</v>
      </c>
    </row>
    <row r="210" spans="1:17">
      <c r="A210" s="28">
        <v>542</v>
      </c>
      <c r="B210" s="80">
        <v>0</v>
      </c>
      <c r="C210" s="80">
        <v>0</v>
      </c>
      <c r="D210" s="80">
        <v>0</v>
      </c>
      <c r="E210" s="80">
        <v>0</v>
      </c>
      <c r="F210" s="80">
        <v>0</v>
      </c>
      <c r="H210" s="15"/>
      <c r="I210" s="20"/>
      <c r="J210" s="20">
        <v>542</v>
      </c>
      <c r="K210" s="164" t="s">
        <v>222</v>
      </c>
      <c r="L210" s="164"/>
      <c r="M210" s="23">
        <f t="shared" si="50"/>
        <v>0</v>
      </c>
      <c r="N210" s="23">
        <f t="shared" si="50"/>
        <v>0</v>
      </c>
      <c r="O210" s="23">
        <f t="shared" si="50"/>
        <v>0</v>
      </c>
      <c r="P210" s="23">
        <f t="shared" si="50"/>
        <v>0</v>
      </c>
      <c r="Q210" s="23">
        <f t="shared" si="50"/>
        <v>0</v>
      </c>
    </row>
    <row r="211" spans="1:17">
      <c r="A211" s="28">
        <v>544</v>
      </c>
      <c r="B211" s="80">
        <v>0</v>
      </c>
      <c r="C211" s="80">
        <v>0</v>
      </c>
      <c r="D211" s="80">
        <v>0</v>
      </c>
      <c r="E211" s="80">
        <v>0</v>
      </c>
      <c r="F211" s="80">
        <v>0</v>
      </c>
      <c r="H211" s="15"/>
      <c r="I211" s="20"/>
      <c r="J211" s="20">
        <v>544</v>
      </c>
      <c r="K211" s="164" t="s">
        <v>223</v>
      </c>
      <c r="L211" s="164"/>
      <c r="M211" s="23">
        <f t="shared" si="50"/>
        <v>0</v>
      </c>
      <c r="N211" s="23">
        <f t="shared" si="50"/>
        <v>0</v>
      </c>
      <c r="O211" s="23">
        <f t="shared" si="50"/>
        <v>0</v>
      </c>
      <c r="P211" s="23">
        <f t="shared" si="50"/>
        <v>0</v>
      </c>
      <c r="Q211" s="23">
        <f t="shared" si="50"/>
        <v>0</v>
      </c>
    </row>
    <row r="212" spans="1:17">
      <c r="A212" s="28">
        <v>549</v>
      </c>
      <c r="B212" s="80">
        <v>0</v>
      </c>
      <c r="C212" s="80">
        <v>0</v>
      </c>
      <c r="D212" s="80">
        <v>0</v>
      </c>
      <c r="E212" s="80">
        <v>0</v>
      </c>
      <c r="F212" s="80">
        <v>0</v>
      </c>
      <c r="H212" s="15"/>
      <c r="I212" s="20"/>
      <c r="J212" s="20">
        <v>549</v>
      </c>
      <c r="K212" s="164" t="s">
        <v>224</v>
      </c>
      <c r="L212" s="164"/>
      <c r="M212" s="23">
        <f t="shared" si="50"/>
        <v>0</v>
      </c>
      <c r="N212" s="23">
        <f t="shared" si="50"/>
        <v>0</v>
      </c>
      <c r="O212" s="23">
        <f t="shared" si="50"/>
        <v>0</v>
      </c>
      <c r="P212" s="23">
        <f t="shared" si="50"/>
        <v>0</v>
      </c>
      <c r="Q212" s="23">
        <f t="shared" si="50"/>
        <v>0</v>
      </c>
    </row>
    <row r="213" spans="1:17">
      <c r="A213" s="27"/>
      <c r="H213" s="15"/>
      <c r="I213" s="18">
        <v>55</v>
      </c>
      <c r="J213" s="167" t="s">
        <v>225</v>
      </c>
      <c r="K213" s="167"/>
      <c r="L213" s="167"/>
      <c r="M213" s="22">
        <f>SUM(M214:M217,M218,M221:M222)</f>
        <v>54000</v>
      </c>
      <c r="N213" s="22">
        <f>SUM(N214:N217,N218,N221:N222)</f>
        <v>54000</v>
      </c>
      <c r="O213" s="22">
        <f>SUM(O214:O217,O218,O221:O222)</f>
        <v>106546.92</v>
      </c>
      <c r="P213" s="22">
        <f>SUM(P214:P217,P218,P221:P222)</f>
        <v>54124.12</v>
      </c>
      <c r="Q213" s="22">
        <f>SUM(Q214:Q217,Q218,Q221:Q222)</f>
        <v>139796.32</v>
      </c>
    </row>
    <row r="214" spans="1:17">
      <c r="A214" s="28">
        <v>550</v>
      </c>
      <c r="B214" s="80">
        <v>54000</v>
      </c>
      <c r="C214" s="80">
        <v>54000</v>
      </c>
      <c r="D214" s="80">
        <v>106546.92</v>
      </c>
      <c r="E214" s="80">
        <v>54124.12</v>
      </c>
      <c r="F214" s="80">
        <v>139796.32</v>
      </c>
      <c r="H214" s="15"/>
      <c r="I214" s="20"/>
      <c r="J214" s="20">
        <v>550</v>
      </c>
      <c r="K214" s="164" t="s">
        <v>226</v>
      </c>
      <c r="L214" s="164"/>
      <c r="M214" s="23">
        <f t="shared" ref="M214:Q217" si="51">B214</f>
        <v>54000</v>
      </c>
      <c r="N214" s="23">
        <f t="shared" si="51"/>
        <v>54000</v>
      </c>
      <c r="O214" s="23">
        <f t="shared" si="51"/>
        <v>106546.92</v>
      </c>
      <c r="P214" s="23">
        <f t="shared" si="51"/>
        <v>54124.12</v>
      </c>
      <c r="Q214" s="23">
        <f t="shared" si="51"/>
        <v>139796.32</v>
      </c>
    </row>
    <row r="215" spans="1:17">
      <c r="A215" s="28">
        <v>551</v>
      </c>
      <c r="B215" s="80">
        <v>0</v>
      </c>
      <c r="C215" s="80">
        <v>0</v>
      </c>
      <c r="D215" s="80">
        <v>0</v>
      </c>
      <c r="E215" s="80">
        <v>0</v>
      </c>
      <c r="F215" s="80">
        <v>0</v>
      </c>
      <c r="H215" s="15"/>
      <c r="I215" s="20"/>
      <c r="J215" s="20">
        <v>551</v>
      </c>
      <c r="K215" s="164" t="s">
        <v>227</v>
      </c>
      <c r="L215" s="164"/>
      <c r="M215" s="23">
        <f t="shared" si="51"/>
        <v>0</v>
      </c>
      <c r="N215" s="23">
        <f t="shared" si="51"/>
        <v>0</v>
      </c>
      <c r="O215" s="23">
        <f t="shared" si="51"/>
        <v>0</v>
      </c>
      <c r="P215" s="23">
        <f t="shared" si="51"/>
        <v>0</v>
      </c>
      <c r="Q215" s="23">
        <f t="shared" si="51"/>
        <v>0</v>
      </c>
    </row>
    <row r="216" spans="1:17">
      <c r="A216" s="28">
        <v>552</v>
      </c>
      <c r="B216" s="80">
        <v>0</v>
      </c>
      <c r="C216" s="80">
        <v>0</v>
      </c>
      <c r="D216" s="80">
        <v>0</v>
      </c>
      <c r="E216" s="80">
        <v>0</v>
      </c>
      <c r="F216" s="80">
        <v>0</v>
      </c>
      <c r="H216" s="15"/>
      <c r="I216" s="20"/>
      <c r="J216" s="20">
        <v>552</v>
      </c>
      <c r="K216" s="164" t="s">
        <v>228</v>
      </c>
      <c r="L216" s="164"/>
      <c r="M216" s="23">
        <f t="shared" si="51"/>
        <v>0</v>
      </c>
      <c r="N216" s="23">
        <f t="shared" si="51"/>
        <v>0</v>
      </c>
      <c r="O216" s="23">
        <f t="shared" si="51"/>
        <v>0</v>
      </c>
      <c r="P216" s="23">
        <f t="shared" si="51"/>
        <v>0</v>
      </c>
      <c r="Q216" s="23">
        <f t="shared" si="51"/>
        <v>0</v>
      </c>
    </row>
    <row r="217" spans="1:17">
      <c r="A217" s="28">
        <v>553</v>
      </c>
      <c r="B217" s="80">
        <v>0</v>
      </c>
      <c r="C217" s="80">
        <v>0</v>
      </c>
      <c r="D217" s="80">
        <v>0</v>
      </c>
      <c r="E217" s="80">
        <v>0</v>
      </c>
      <c r="F217" s="80">
        <v>0</v>
      </c>
      <c r="H217" s="15"/>
      <c r="I217" s="20"/>
      <c r="J217" s="20">
        <v>553</v>
      </c>
      <c r="K217" s="164" t="s">
        <v>229</v>
      </c>
      <c r="L217" s="164"/>
      <c r="M217" s="23">
        <f t="shared" si="51"/>
        <v>0</v>
      </c>
      <c r="N217" s="23">
        <f t="shared" si="51"/>
        <v>0</v>
      </c>
      <c r="O217" s="23">
        <f t="shared" si="51"/>
        <v>0</v>
      </c>
      <c r="P217" s="23">
        <f t="shared" si="51"/>
        <v>0</v>
      </c>
      <c r="Q217" s="23">
        <f t="shared" si="51"/>
        <v>0</v>
      </c>
    </row>
    <row r="218" spans="1:17">
      <c r="A218" s="27"/>
      <c r="H218" s="15"/>
      <c r="I218" s="20"/>
      <c r="J218" s="24">
        <v>554</v>
      </c>
      <c r="K218" s="166" t="s">
        <v>230</v>
      </c>
      <c r="L218" s="166"/>
      <c r="M218" s="22">
        <f>SUM(M219:M220)</f>
        <v>0</v>
      </c>
      <c r="N218" s="22">
        <f>SUM(N219:N220)</f>
        <v>0</v>
      </c>
      <c r="O218" s="22">
        <f>SUM(O219:O220)</f>
        <v>0</v>
      </c>
      <c r="P218" s="22">
        <f>SUM(P219:P220)</f>
        <v>0</v>
      </c>
      <c r="Q218" s="22">
        <f>SUM(Q219:Q220)</f>
        <v>0</v>
      </c>
    </row>
    <row r="219" spans="1:17" ht="45">
      <c r="A219" s="28">
        <v>55400</v>
      </c>
      <c r="B219" s="80">
        <v>0</v>
      </c>
      <c r="C219" s="80">
        <v>0</v>
      </c>
      <c r="D219" s="80">
        <v>0</v>
      </c>
      <c r="E219" s="80">
        <v>0</v>
      </c>
      <c r="F219" s="80">
        <v>0</v>
      </c>
      <c r="H219" s="15"/>
      <c r="I219" s="20"/>
      <c r="J219" s="20"/>
      <c r="K219" s="20">
        <v>55400</v>
      </c>
      <c r="L219" s="78" t="s">
        <v>231</v>
      </c>
      <c r="M219" s="23">
        <f t="shared" ref="M219:Q222" si="52">B219</f>
        <v>0</v>
      </c>
      <c r="N219" s="23">
        <f t="shared" si="52"/>
        <v>0</v>
      </c>
      <c r="O219" s="23">
        <f t="shared" si="52"/>
        <v>0</v>
      </c>
      <c r="P219" s="23">
        <f t="shared" si="52"/>
        <v>0</v>
      </c>
      <c r="Q219" s="23">
        <f t="shared" si="52"/>
        <v>0</v>
      </c>
    </row>
    <row r="220" spans="1:17" ht="45">
      <c r="A220" s="28">
        <v>55410</v>
      </c>
      <c r="B220" s="80">
        <v>0</v>
      </c>
      <c r="C220" s="80">
        <v>0</v>
      </c>
      <c r="D220" s="80">
        <v>0</v>
      </c>
      <c r="E220" s="80">
        <v>0</v>
      </c>
      <c r="F220" s="80">
        <v>0</v>
      </c>
      <c r="H220" s="15"/>
      <c r="I220" s="20"/>
      <c r="J220" s="20"/>
      <c r="K220" s="20">
        <v>55410</v>
      </c>
      <c r="L220" s="78" t="s">
        <v>232</v>
      </c>
      <c r="M220" s="23">
        <f t="shared" si="52"/>
        <v>0</v>
      </c>
      <c r="N220" s="23">
        <f t="shared" si="52"/>
        <v>0</v>
      </c>
      <c r="O220" s="23">
        <f t="shared" si="52"/>
        <v>0</v>
      </c>
      <c r="P220" s="23">
        <f t="shared" si="52"/>
        <v>0</v>
      </c>
      <c r="Q220" s="23">
        <f t="shared" si="52"/>
        <v>0</v>
      </c>
    </row>
    <row r="221" spans="1:17">
      <c r="A221" s="28">
        <v>555</v>
      </c>
      <c r="B221" s="80">
        <v>0</v>
      </c>
      <c r="C221" s="80">
        <v>0</v>
      </c>
      <c r="D221" s="80">
        <v>0</v>
      </c>
      <c r="E221" s="80">
        <v>0</v>
      </c>
      <c r="F221" s="80">
        <v>0</v>
      </c>
      <c r="H221" s="15"/>
      <c r="I221" s="20"/>
      <c r="J221" s="20">
        <v>555</v>
      </c>
      <c r="K221" s="164" t="s">
        <v>233</v>
      </c>
      <c r="L221" s="164"/>
      <c r="M221" s="23">
        <f t="shared" si="52"/>
        <v>0</v>
      </c>
      <c r="N221" s="23">
        <f t="shared" si="52"/>
        <v>0</v>
      </c>
      <c r="O221" s="23">
        <f t="shared" si="52"/>
        <v>0</v>
      </c>
      <c r="P221" s="23">
        <f t="shared" si="52"/>
        <v>0</v>
      </c>
      <c r="Q221" s="23">
        <f t="shared" si="52"/>
        <v>0</v>
      </c>
    </row>
    <row r="222" spans="1:17">
      <c r="A222" s="28">
        <v>559</v>
      </c>
      <c r="B222" s="80">
        <v>0</v>
      </c>
      <c r="C222" s="80">
        <v>0</v>
      </c>
      <c r="D222" s="80">
        <v>0</v>
      </c>
      <c r="E222" s="80">
        <v>0</v>
      </c>
      <c r="F222" s="80">
        <v>0</v>
      </c>
      <c r="H222" s="15"/>
      <c r="I222" s="20"/>
      <c r="J222" s="20">
        <v>559</v>
      </c>
      <c r="K222" s="164" t="s">
        <v>234</v>
      </c>
      <c r="L222" s="164"/>
      <c r="M222" s="23">
        <f t="shared" si="52"/>
        <v>0</v>
      </c>
      <c r="N222" s="23">
        <f t="shared" si="52"/>
        <v>0</v>
      </c>
      <c r="O222" s="23">
        <f t="shared" si="52"/>
        <v>0</v>
      </c>
      <c r="P222" s="23">
        <f t="shared" si="52"/>
        <v>0</v>
      </c>
      <c r="Q222" s="23">
        <f t="shared" si="52"/>
        <v>0</v>
      </c>
    </row>
    <row r="223" spans="1:17">
      <c r="H223" s="15"/>
      <c r="I223" s="18">
        <v>59</v>
      </c>
      <c r="J223" s="167" t="s">
        <v>235</v>
      </c>
      <c r="K223" s="167"/>
      <c r="L223" s="167"/>
      <c r="M223" s="22">
        <f>SUM(M224:M226)</f>
        <v>0</v>
      </c>
      <c r="N223" s="22">
        <f>SUM(N224:N226)</f>
        <v>0</v>
      </c>
      <c r="O223" s="22">
        <f>SUM(O224:O226)</f>
        <v>29210.85</v>
      </c>
      <c r="P223" s="22">
        <f>SUM(P224:P226)</f>
        <v>29210.85</v>
      </c>
      <c r="Q223" s="22">
        <f>SUM(Q224:Q226)</f>
        <v>0</v>
      </c>
    </row>
    <row r="224" spans="1:17">
      <c r="A224" s="79">
        <v>591</v>
      </c>
      <c r="B224" s="80">
        <v>0</v>
      </c>
      <c r="C224" s="80">
        <v>0</v>
      </c>
      <c r="D224" s="80">
        <v>0</v>
      </c>
      <c r="E224" s="80">
        <v>0</v>
      </c>
      <c r="F224" s="80">
        <v>0</v>
      </c>
      <c r="H224" s="15"/>
      <c r="I224" s="20"/>
      <c r="J224" s="20">
        <v>591</v>
      </c>
      <c r="K224" s="164" t="s">
        <v>236</v>
      </c>
      <c r="L224" s="164"/>
      <c r="M224" s="23">
        <f t="shared" ref="M224:Q226" si="53">B224</f>
        <v>0</v>
      </c>
      <c r="N224" s="23">
        <f t="shared" si="53"/>
        <v>0</v>
      </c>
      <c r="O224" s="23">
        <f t="shared" si="53"/>
        <v>0</v>
      </c>
      <c r="P224" s="23">
        <f t="shared" si="53"/>
        <v>0</v>
      </c>
      <c r="Q224" s="23">
        <f t="shared" si="53"/>
        <v>0</v>
      </c>
    </row>
    <row r="225" spans="1:17">
      <c r="A225" s="79">
        <v>592</v>
      </c>
      <c r="B225" s="80">
        <v>0</v>
      </c>
      <c r="C225" s="80">
        <v>0</v>
      </c>
      <c r="D225" s="80">
        <v>0</v>
      </c>
      <c r="E225" s="80">
        <v>0</v>
      </c>
      <c r="F225" s="80">
        <v>0</v>
      </c>
      <c r="H225" s="15"/>
      <c r="I225" s="20"/>
      <c r="J225" s="20">
        <v>592</v>
      </c>
      <c r="K225" s="164" t="s">
        <v>237</v>
      </c>
      <c r="L225" s="164"/>
      <c r="M225" s="23">
        <f t="shared" si="53"/>
        <v>0</v>
      </c>
      <c r="N225" s="23">
        <f t="shared" si="53"/>
        <v>0</v>
      </c>
      <c r="O225" s="23">
        <f t="shared" si="53"/>
        <v>0</v>
      </c>
      <c r="P225" s="23">
        <f t="shared" si="53"/>
        <v>0</v>
      </c>
      <c r="Q225" s="23">
        <f t="shared" si="53"/>
        <v>0</v>
      </c>
    </row>
    <row r="226" spans="1:17">
      <c r="A226" s="79">
        <v>599</v>
      </c>
      <c r="B226" s="80">
        <v>0</v>
      </c>
      <c r="C226" s="80">
        <v>0</v>
      </c>
      <c r="D226" s="80">
        <v>29210.85</v>
      </c>
      <c r="E226" s="80">
        <v>29210.85</v>
      </c>
      <c r="F226" s="80">
        <v>0</v>
      </c>
      <c r="H226" s="16"/>
      <c r="I226" s="20"/>
      <c r="J226" s="20">
        <v>599</v>
      </c>
      <c r="K226" s="164" t="s">
        <v>235</v>
      </c>
      <c r="L226" s="164"/>
      <c r="M226" s="23">
        <f t="shared" si="53"/>
        <v>0</v>
      </c>
      <c r="N226" s="23">
        <f t="shared" si="53"/>
        <v>0</v>
      </c>
      <c r="O226" s="23">
        <f t="shared" si="53"/>
        <v>29210.85</v>
      </c>
      <c r="P226" s="23">
        <f t="shared" si="53"/>
        <v>29210.85</v>
      </c>
      <c r="Q226" s="23">
        <f t="shared" si="53"/>
        <v>0</v>
      </c>
    </row>
    <row r="227" spans="1:17">
      <c r="H227" s="12"/>
      <c r="I227" s="165" t="s">
        <v>291</v>
      </c>
      <c r="J227" s="165"/>
      <c r="K227" s="165"/>
      <c r="L227" s="165"/>
      <c r="M227" s="21">
        <f>SUM(M11,M36,M66,M136,M189)</f>
        <v>29394329</v>
      </c>
      <c r="N227" s="21">
        <f>SUM(N11,N36,N66,N136,N189)</f>
        <v>30474376.240000002</v>
      </c>
      <c r="O227" s="21">
        <f>SUM(O11,O36,O66,O136,O189)</f>
        <v>23894269.309999999</v>
      </c>
      <c r="P227" s="21">
        <f>SUM(P11,P36,P66,P136,P189)</f>
        <v>16843429.23</v>
      </c>
      <c r="Q227" s="21">
        <f>SUM(Q11,Q36,Q66,Q136,Q189)</f>
        <v>1905841.4600000002</v>
      </c>
    </row>
    <row r="229" spans="1:17">
      <c r="H229" s="8" t="s">
        <v>698</v>
      </c>
    </row>
    <row r="230" spans="1:17">
      <c r="H230" s="8" t="s">
        <v>30</v>
      </c>
    </row>
  </sheetData>
  <mergeCells count="183">
    <mergeCell ref="H2:Q2"/>
    <mergeCell ref="L4:N4"/>
    <mergeCell ref="H9:L9"/>
    <mergeCell ref="M9:P9"/>
    <mergeCell ref="H10:L10"/>
    <mergeCell ref="K28:L28"/>
    <mergeCell ref="K29:L29"/>
    <mergeCell ref="J30:L30"/>
    <mergeCell ref="K31:L31"/>
    <mergeCell ref="K32:L32"/>
    <mergeCell ref="K33:L33"/>
    <mergeCell ref="K23:L23"/>
    <mergeCell ref="K24:L24"/>
    <mergeCell ref="M8:Q8"/>
    <mergeCell ref="J25:L25"/>
    <mergeCell ref="K26:L26"/>
    <mergeCell ref="J27:L27"/>
    <mergeCell ref="K17:L17"/>
    <mergeCell ref="K18:L18"/>
    <mergeCell ref="K19:L19"/>
    <mergeCell ref="K20:L20"/>
    <mergeCell ref="K21:L21"/>
    <mergeCell ref="K22:L22"/>
    <mergeCell ref="I11:L11"/>
    <mergeCell ref="J12:L12"/>
    <mergeCell ref="K13:L13"/>
    <mergeCell ref="K14:L14"/>
    <mergeCell ref="K15:L15"/>
    <mergeCell ref="J16:L16"/>
    <mergeCell ref="K38:L38"/>
    <mergeCell ref="K40:L40"/>
    <mergeCell ref="K52:L52"/>
    <mergeCell ref="K53:L53"/>
    <mergeCell ref="K55:L55"/>
    <mergeCell ref="J34:L34"/>
    <mergeCell ref="J35:L35"/>
    <mergeCell ref="I36:L36"/>
    <mergeCell ref="J37:L37"/>
    <mergeCell ref="J39:L39"/>
    <mergeCell ref="J51:L51"/>
    <mergeCell ref="K58:L58"/>
    <mergeCell ref="K59:L59"/>
    <mergeCell ref="K60:L60"/>
    <mergeCell ref="K61:L61"/>
    <mergeCell ref="K62:L62"/>
    <mergeCell ref="K63:L63"/>
    <mergeCell ref="J54:L54"/>
    <mergeCell ref="J56:L56"/>
    <mergeCell ref="J57:L57"/>
    <mergeCell ref="J111:L111"/>
    <mergeCell ref="J112:L112"/>
    <mergeCell ref="J115:L115"/>
    <mergeCell ref="K93:L93"/>
    <mergeCell ref="K94:L94"/>
    <mergeCell ref="K95:L95"/>
    <mergeCell ref="K96:L96"/>
    <mergeCell ref="K64:L64"/>
    <mergeCell ref="K65:L65"/>
    <mergeCell ref="I66:L66"/>
    <mergeCell ref="J67:L67"/>
    <mergeCell ref="J74:L74"/>
    <mergeCell ref="J80:L80"/>
    <mergeCell ref="K68:L68"/>
    <mergeCell ref="K69:L69"/>
    <mergeCell ref="K70:L70"/>
    <mergeCell ref="K71:L71"/>
    <mergeCell ref="K72:L72"/>
    <mergeCell ref="K73:L73"/>
    <mergeCell ref="K75:L75"/>
    <mergeCell ref="K76:L76"/>
    <mergeCell ref="K77:L77"/>
    <mergeCell ref="K78:L78"/>
    <mergeCell ref="J89:L89"/>
    <mergeCell ref="J100:L100"/>
    <mergeCell ref="J108:L108"/>
    <mergeCell ref="K86:L86"/>
    <mergeCell ref="K87:L87"/>
    <mergeCell ref="K88:L88"/>
    <mergeCell ref="K90:L90"/>
    <mergeCell ref="K91:L91"/>
    <mergeCell ref="K92:L92"/>
    <mergeCell ref="K79:L79"/>
    <mergeCell ref="K81:L81"/>
    <mergeCell ref="K82:L82"/>
    <mergeCell ref="K83:L83"/>
    <mergeCell ref="K84:L84"/>
    <mergeCell ref="K85:L85"/>
    <mergeCell ref="K104:L104"/>
    <mergeCell ref="K105:L105"/>
    <mergeCell ref="K106:L106"/>
    <mergeCell ref="K107:L107"/>
    <mergeCell ref="K109:L109"/>
    <mergeCell ref="K110:L110"/>
    <mergeCell ref="K97:L97"/>
    <mergeCell ref="K98:L98"/>
    <mergeCell ref="K99:L99"/>
    <mergeCell ref="K101:L101"/>
    <mergeCell ref="K102:L102"/>
    <mergeCell ref="K103:L103"/>
    <mergeCell ref="J156:L156"/>
    <mergeCell ref="K127:L127"/>
    <mergeCell ref="K128:L128"/>
    <mergeCell ref="K131:L131"/>
    <mergeCell ref="K134:L134"/>
    <mergeCell ref="K135:L135"/>
    <mergeCell ref="I136:L136"/>
    <mergeCell ref="K113:L113"/>
    <mergeCell ref="K114:L114"/>
    <mergeCell ref="K116:L116"/>
    <mergeCell ref="K121:L121"/>
    <mergeCell ref="K125:L125"/>
    <mergeCell ref="K126:L126"/>
    <mergeCell ref="K140:L140"/>
    <mergeCell ref="K145:L145"/>
    <mergeCell ref="K148:L148"/>
    <mergeCell ref="K149:L149"/>
    <mergeCell ref="K154:L154"/>
    <mergeCell ref="K155:L155"/>
    <mergeCell ref="J137:L137"/>
    <mergeCell ref="J138:L138"/>
    <mergeCell ref="J139:L139"/>
    <mergeCell ref="J152:L152"/>
    <mergeCell ref="J153:L153"/>
    <mergeCell ref="K157:L157"/>
    <mergeCell ref="K165:L165"/>
    <mergeCell ref="K166:L166"/>
    <mergeCell ref="K167:L167"/>
    <mergeCell ref="K169:L169"/>
    <mergeCell ref="K170:L170"/>
    <mergeCell ref="J168:L168"/>
    <mergeCell ref="J177:L177"/>
    <mergeCell ref="J178:L178"/>
    <mergeCell ref="J197:L197"/>
    <mergeCell ref="K196:L196"/>
    <mergeCell ref="K180:L180"/>
    <mergeCell ref="K181:L181"/>
    <mergeCell ref="K182:L182"/>
    <mergeCell ref="K183:L183"/>
    <mergeCell ref="K184:L184"/>
    <mergeCell ref="K185:L185"/>
    <mergeCell ref="K171:L171"/>
    <mergeCell ref="K172:L172"/>
    <mergeCell ref="K173:L173"/>
    <mergeCell ref="K174:L174"/>
    <mergeCell ref="K175:L175"/>
    <mergeCell ref="K176:L176"/>
    <mergeCell ref="J179:L179"/>
    <mergeCell ref="K191:L191"/>
    <mergeCell ref="K192:L192"/>
    <mergeCell ref="K193:L193"/>
    <mergeCell ref="K194:L194"/>
    <mergeCell ref="K195:L195"/>
    <mergeCell ref="K186:L186"/>
    <mergeCell ref="K187:L187"/>
    <mergeCell ref="K188:L188"/>
    <mergeCell ref="I189:L189"/>
    <mergeCell ref="J190:L190"/>
    <mergeCell ref="K209:L209"/>
    <mergeCell ref="K210:L210"/>
    <mergeCell ref="K211:L211"/>
    <mergeCell ref="K212:L212"/>
    <mergeCell ref="K214:L214"/>
    <mergeCell ref="K215:L215"/>
    <mergeCell ref="K198:L198"/>
    <mergeCell ref="K199:L199"/>
    <mergeCell ref="K200:L200"/>
    <mergeCell ref="K203:L203"/>
    <mergeCell ref="K204:L204"/>
    <mergeCell ref="K207:L207"/>
    <mergeCell ref="J201:L201"/>
    <mergeCell ref="J202:L202"/>
    <mergeCell ref="J208:L208"/>
    <mergeCell ref="J213:L213"/>
    <mergeCell ref="K225:L225"/>
    <mergeCell ref="K226:L226"/>
    <mergeCell ref="I227:L227"/>
    <mergeCell ref="K216:L216"/>
    <mergeCell ref="K217:L217"/>
    <mergeCell ref="K218:L218"/>
    <mergeCell ref="K221:L221"/>
    <mergeCell ref="K222:L222"/>
    <mergeCell ref="K224:L224"/>
    <mergeCell ref="J223:L223"/>
  </mergeCells>
  <pageMargins left="0.7" right="0.7" top="0.75" bottom="0.75" header="0.3" footer="0.3"/>
  <pageSetup paperSize="9" orientation="portrait" horizontalDpi="200" verticalDpi="200" r:id="rId1"/>
  <ignoredErrors>
    <ignoredError sqref="B16:F16 B13:C13 C14 B15:C15 B25:F25 B17:C17 B18:C18 B19:C19 B20:C20 B21:C21 B22:C22 B23:C23 B24:C24 B27:F27 B26:C26 B30:F30 B28:C28 B29:C29 B36:F37 B31:C31 B32:C32 B33:C33 B34:C34 B35:C35 B39:F40 B38:C38 B51:F51 B41:C41 B42:C42 B43:C43 B44:C44 B45:C45 B46:C46 B47:C47 B48:C48 B49:C49 B50:C50 B54:F54 B52:C52 B53:C53 B57:F57 B55:C55 B56:C56 B66:F67 B58:C58 B59:C59 B60:C60 B61:C61 B62:C62 B63:C63 B64:C64 B65:C65 B74:F74 B68:C68 B69:C69 B70:C70 B71:C71 B72:C72 B73:C73 B80:F80 B75:C75 B76:C76 B77:C77 B78:C78 B79:C79 B89:F89 B81:C81 B82:C82 B83:C83 B84:C84 B85:C85 B86:C86 B87:C87 B88:C88 B100:F100 B90:C90 B91:C91 B92:C92 B93:C93 B94:C94 B95:C95 B96:C96 B97:C97 B98:C98 B99:C99 B108:F108 B101:C101 B102:C102 B103:C103 B104:C104 B105:C105 B106:C106 B107:C107 B112:F112 B109:C109 B110:C110 B111:C111 B115:F116 B113:C113 B114:C114 B121:F121 B117:C117 B118:C118 B119:C119 B120:C120 B128:F128 B122:C122 B123:C123 B124:C124 B125:C125 B126:C126 B127:C127 B131:F131 B129:C129 B130:C130 B136:F136 B132:C132 B133:C133 B134:C134 B135:C135 B139:F140 B137:C137 B138:C138 B145:F145 B141:C141 B142:C142 B143:C143 B144:C144 B149:F149 B146:C146 B147:C147 B148:C148 B153:F153 B150:C150 B151:C151 B152:C152 B156:F157 B154:C154 B155:C155 B168:F168 B158:C158 B159:C159 B160:C160 B161:C161 B162:C162 B163:C163 B164:C164 B165:C165 B166:C166 B167:C167 B179:F179 B169:C169 B170:C170 B171:C171 B172:C172 B173:C173 B174:C174 B175:C175 B176:C176 B177:C177 B178:C178 B189:F190 B180:C180 B181:C181 B182:C182 B183:C183 B184:C184 B185:C185 B186:C186 B187:C187 B188:C188 B197:F197 B191:C191 B192:C192 B193:C193 B194:C194 B195:C195 B196:C196 B202:F202 B198:C198 B199:C199 B200:C200 B201:C201 B204:F204 B203:C203 B208:F208 B205:C205 B206:C206 B207:C207 B213:F213 B209:C209 B210:C210 B211:C211 B212:C212 B218:F218 B214:C214 B215:C215 B216:C216 B217:C217 B223:F223 B219:C219 B220:C220 B221:C221 B222:C222 B226:C226 B224:C224 B225:C22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Q127"/>
  <sheetViews>
    <sheetView topLeftCell="J1" workbookViewId="0">
      <selection activeCell="Q10" sqref="Q10"/>
    </sheetView>
  </sheetViews>
  <sheetFormatPr baseColWidth="10" defaultColWidth="34.42578125" defaultRowHeight="15"/>
  <cols>
    <col min="1" max="6" width="34.42578125" style="82" hidden="1" customWidth="1"/>
    <col min="7" max="7" width="3.85546875" style="82" customWidth="1"/>
    <col min="8" max="16384" width="34.42578125" style="82"/>
  </cols>
  <sheetData>
    <row r="1" spans="1:17">
      <c r="H1" s="1" t="s">
        <v>292</v>
      </c>
      <c r="I1" s="1"/>
      <c r="J1" s="1"/>
    </row>
    <row r="2" spans="1:17" ht="18.75">
      <c r="H2" s="161" t="s">
        <v>0</v>
      </c>
      <c r="I2" s="161"/>
      <c r="J2" s="161"/>
      <c r="K2" s="162"/>
      <c r="L2" s="162"/>
      <c r="M2" s="162"/>
      <c r="N2" s="162"/>
      <c r="O2" s="162"/>
      <c r="P2" s="162"/>
      <c r="Q2" s="162"/>
    </row>
    <row r="4" spans="1:17">
      <c r="A4" s="82" t="s">
        <v>39</v>
      </c>
      <c r="H4" s="82" t="s">
        <v>1</v>
      </c>
      <c r="K4" s="2" t="s">
        <v>2</v>
      </c>
      <c r="L4" s="163" t="s">
        <v>3</v>
      </c>
      <c r="M4" s="163"/>
      <c r="N4" s="163"/>
      <c r="O4" s="3"/>
      <c r="P4" s="3"/>
    </row>
    <row r="5" spans="1:17">
      <c r="A5" s="82" t="s">
        <v>34</v>
      </c>
      <c r="B5" s="10" t="s">
        <v>36</v>
      </c>
      <c r="H5" s="82" t="s">
        <v>4</v>
      </c>
      <c r="K5" s="4" t="s">
        <v>5</v>
      </c>
    </row>
    <row r="6" spans="1:17">
      <c r="A6" s="82" t="s">
        <v>35</v>
      </c>
      <c r="B6" s="10" t="s">
        <v>37</v>
      </c>
      <c r="H6" s="82" t="s">
        <v>31</v>
      </c>
      <c r="K6" s="4" t="s">
        <v>32</v>
      </c>
    </row>
    <row r="7" spans="1:17">
      <c r="A7" s="82" t="s">
        <v>38</v>
      </c>
    </row>
    <row r="8" spans="1:17" ht="30" customHeight="1">
      <c r="A8" s="82" t="s">
        <v>40</v>
      </c>
      <c r="H8" s="11" t="s">
        <v>290</v>
      </c>
      <c r="I8" s="11"/>
      <c r="J8" s="11"/>
      <c r="K8" s="11"/>
      <c r="L8" s="11"/>
      <c r="M8" s="172" t="s">
        <v>19</v>
      </c>
      <c r="N8" s="173"/>
      <c r="O8" s="173"/>
      <c r="P8" s="173"/>
      <c r="Q8" s="174"/>
    </row>
    <row r="9" spans="1:17" ht="15.75">
      <c r="A9" s="82" t="s">
        <v>41</v>
      </c>
      <c r="H9" s="178" t="s">
        <v>293</v>
      </c>
      <c r="I9" s="179"/>
      <c r="J9" s="179"/>
      <c r="K9" s="179"/>
      <c r="L9" s="180"/>
      <c r="M9" s="155" t="s">
        <v>17</v>
      </c>
      <c r="N9" s="155"/>
      <c r="O9" s="155"/>
      <c r="P9" s="155"/>
      <c r="Q9" s="6" t="s">
        <v>18</v>
      </c>
    </row>
    <row r="10" spans="1:17" ht="30">
      <c r="H10" s="181"/>
      <c r="I10" s="181"/>
      <c r="J10" s="181"/>
      <c r="K10" s="181"/>
      <c r="L10" s="181"/>
      <c r="M10" s="5" t="str">
        <f>CONCATENATE("Previsiones Iniciales Presupuesto ",K5)</f>
        <v>Previsiones Iniciales Presupuesto 2023</v>
      </c>
      <c r="N10" s="5" t="s">
        <v>696</v>
      </c>
      <c r="O10" s="7" t="s">
        <v>15</v>
      </c>
      <c r="P10" s="7" t="s">
        <v>16</v>
      </c>
      <c r="Q10" s="7" t="s">
        <v>16</v>
      </c>
    </row>
    <row r="11" spans="1:17">
      <c r="H11" s="12">
        <v>6</v>
      </c>
      <c r="I11" s="165" t="s">
        <v>238</v>
      </c>
      <c r="J11" s="165"/>
      <c r="K11" s="165"/>
      <c r="L11" s="165"/>
      <c r="M11" s="21">
        <f>SUM(M12,M18,M22)</f>
        <v>0</v>
      </c>
      <c r="N11" s="21">
        <f>SUM(N12,N18,N22)</f>
        <v>0</v>
      </c>
      <c r="O11" s="21">
        <f>SUM(O12,O18,O22)</f>
        <v>0</v>
      </c>
      <c r="P11" s="21">
        <f>SUM(P12,P18,P22)</f>
        <v>0</v>
      </c>
      <c r="Q11" s="21">
        <f>SUM(Q12,Q18,Q22)</f>
        <v>0</v>
      </c>
    </row>
    <row r="12" spans="1:17">
      <c r="H12" s="15"/>
      <c r="I12" s="18">
        <v>60</v>
      </c>
      <c r="J12" s="167" t="s">
        <v>239</v>
      </c>
      <c r="K12" s="167"/>
      <c r="L12" s="167"/>
      <c r="M12" s="22">
        <f>SUM(M13:M17)</f>
        <v>0</v>
      </c>
      <c r="N12" s="22">
        <f>SUM(N13:N17)</f>
        <v>0</v>
      </c>
      <c r="O12" s="22">
        <f>SUM(O13:O17)</f>
        <v>0</v>
      </c>
      <c r="P12" s="22">
        <f>SUM(P13:P17)</f>
        <v>0</v>
      </c>
      <c r="Q12" s="22">
        <f>SUM(Q13:Q17)</f>
        <v>0</v>
      </c>
    </row>
    <row r="13" spans="1:17">
      <c r="A13" s="28">
        <v>600</v>
      </c>
      <c r="B13" s="82">
        <v>0</v>
      </c>
      <c r="C13" s="82">
        <v>0</v>
      </c>
      <c r="D13" s="82">
        <v>0</v>
      </c>
      <c r="E13" s="82">
        <v>0</v>
      </c>
      <c r="F13" s="82">
        <v>0</v>
      </c>
      <c r="H13" s="15"/>
      <c r="I13" s="20"/>
      <c r="J13" s="20">
        <v>600</v>
      </c>
      <c r="K13" s="164" t="s">
        <v>240</v>
      </c>
      <c r="L13" s="164"/>
      <c r="M13" s="23">
        <f t="shared" ref="M13:Q17" si="0">B13</f>
        <v>0</v>
      </c>
      <c r="N13" s="23">
        <f t="shared" si="0"/>
        <v>0</v>
      </c>
      <c r="O13" s="23">
        <f t="shared" si="0"/>
        <v>0</v>
      </c>
      <c r="P13" s="23">
        <f t="shared" si="0"/>
        <v>0</v>
      </c>
      <c r="Q13" s="23">
        <f t="shared" si="0"/>
        <v>0</v>
      </c>
    </row>
    <row r="14" spans="1:17">
      <c r="A14" s="28">
        <v>601</v>
      </c>
      <c r="B14" s="82">
        <v>0</v>
      </c>
      <c r="C14" s="82">
        <v>0</v>
      </c>
      <c r="D14" s="82">
        <v>0</v>
      </c>
      <c r="E14" s="82">
        <v>0</v>
      </c>
      <c r="F14" s="82">
        <v>0</v>
      </c>
      <c r="H14" s="15"/>
      <c r="I14" s="20"/>
      <c r="J14" s="20">
        <v>601</v>
      </c>
      <c r="K14" s="164" t="s">
        <v>241</v>
      </c>
      <c r="L14" s="164"/>
      <c r="M14" s="23">
        <f t="shared" si="0"/>
        <v>0</v>
      </c>
      <c r="N14" s="23">
        <f t="shared" si="0"/>
        <v>0</v>
      </c>
      <c r="O14" s="23">
        <f t="shared" si="0"/>
        <v>0</v>
      </c>
      <c r="P14" s="23">
        <f t="shared" si="0"/>
        <v>0</v>
      </c>
      <c r="Q14" s="23">
        <f t="shared" si="0"/>
        <v>0</v>
      </c>
    </row>
    <row r="15" spans="1:17">
      <c r="A15" s="28">
        <v>602</v>
      </c>
      <c r="B15" s="82">
        <v>0</v>
      </c>
      <c r="C15" s="82">
        <v>0</v>
      </c>
      <c r="D15" s="82">
        <v>0</v>
      </c>
      <c r="E15" s="82">
        <v>0</v>
      </c>
      <c r="F15" s="82">
        <v>0</v>
      </c>
      <c r="H15" s="15"/>
      <c r="I15" s="20"/>
      <c r="J15" s="20">
        <v>602</v>
      </c>
      <c r="K15" s="164" t="s">
        <v>242</v>
      </c>
      <c r="L15" s="164"/>
      <c r="M15" s="23">
        <f t="shared" si="0"/>
        <v>0</v>
      </c>
      <c r="N15" s="23">
        <f t="shared" si="0"/>
        <v>0</v>
      </c>
      <c r="O15" s="23">
        <f t="shared" si="0"/>
        <v>0</v>
      </c>
      <c r="P15" s="23">
        <f t="shared" si="0"/>
        <v>0</v>
      </c>
      <c r="Q15" s="23">
        <f t="shared" si="0"/>
        <v>0</v>
      </c>
    </row>
    <row r="16" spans="1:17">
      <c r="A16" s="28">
        <v>603</v>
      </c>
      <c r="B16" s="82">
        <v>0</v>
      </c>
      <c r="C16" s="82">
        <v>0</v>
      </c>
      <c r="D16" s="82">
        <v>0</v>
      </c>
      <c r="E16" s="82">
        <v>0</v>
      </c>
      <c r="F16" s="82">
        <v>0</v>
      </c>
      <c r="H16" s="15"/>
      <c r="I16" s="20"/>
      <c r="J16" s="20">
        <v>603</v>
      </c>
      <c r="K16" s="164" t="s">
        <v>243</v>
      </c>
      <c r="L16" s="164"/>
      <c r="M16" s="23">
        <f t="shared" si="0"/>
        <v>0</v>
      </c>
      <c r="N16" s="23">
        <f t="shared" si="0"/>
        <v>0</v>
      </c>
      <c r="O16" s="23">
        <f t="shared" si="0"/>
        <v>0</v>
      </c>
      <c r="P16" s="23">
        <f t="shared" si="0"/>
        <v>0</v>
      </c>
      <c r="Q16" s="23">
        <f t="shared" si="0"/>
        <v>0</v>
      </c>
    </row>
    <row r="17" spans="1:17">
      <c r="A17" s="28">
        <v>609</v>
      </c>
      <c r="B17" s="82">
        <v>0</v>
      </c>
      <c r="C17" s="82">
        <v>0</v>
      </c>
      <c r="D17" s="82">
        <v>0</v>
      </c>
      <c r="E17" s="82">
        <v>0</v>
      </c>
      <c r="F17" s="82">
        <v>0</v>
      </c>
      <c r="H17" s="15"/>
      <c r="I17" s="20"/>
      <c r="J17" s="20">
        <v>609</v>
      </c>
      <c r="K17" s="164" t="s">
        <v>244</v>
      </c>
      <c r="L17" s="164"/>
      <c r="M17" s="23">
        <f t="shared" si="0"/>
        <v>0</v>
      </c>
      <c r="N17" s="23">
        <f t="shared" si="0"/>
        <v>0</v>
      </c>
      <c r="O17" s="23">
        <f t="shared" si="0"/>
        <v>0</v>
      </c>
      <c r="P17" s="23">
        <f t="shared" si="0"/>
        <v>0</v>
      </c>
      <c r="Q17" s="23">
        <f t="shared" si="0"/>
        <v>0</v>
      </c>
    </row>
    <row r="18" spans="1:17">
      <c r="A18" s="27"/>
      <c r="H18" s="15"/>
      <c r="I18" s="18">
        <v>61</v>
      </c>
      <c r="J18" s="167" t="s">
        <v>245</v>
      </c>
      <c r="K18" s="167"/>
      <c r="L18" s="167"/>
      <c r="M18" s="22">
        <f>SUM(M19:M21)</f>
        <v>0</v>
      </c>
      <c r="N18" s="22">
        <f>SUM(N19:N21)</f>
        <v>0</v>
      </c>
      <c r="O18" s="22">
        <f>SUM(O19:O21)</f>
        <v>0</v>
      </c>
      <c r="P18" s="22">
        <f>SUM(P19:P21)</f>
        <v>0</v>
      </c>
      <c r="Q18" s="22">
        <f>SUM(Q19:Q21)</f>
        <v>0</v>
      </c>
    </row>
    <row r="19" spans="1:17">
      <c r="A19" s="28">
        <v>611</v>
      </c>
      <c r="B19" s="82">
        <v>0</v>
      </c>
      <c r="C19" s="82">
        <v>0</v>
      </c>
      <c r="D19" s="82">
        <v>0</v>
      </c>
      <c r="E19" s="82">
        <v>0</v>
      </c>
      <c r="F19" s="82">
        <v>0</v>
      </c>
      <c r="H19" s="15"/>
      <c r="I19" s="20"/>
      <c r="J19" s="20">
        <v>611</v>
      </c>
      <c r="K19" s="164" t="s">
        <v>246</v>
      </c>
      <c r="L19" s="164"/>
      <c r="M19" s="23">
        <f t="shared" ref="M19:Q21" si="1">B19</f>
        <v>0</v>
      </c>
      <c r="N19" s="23">
        <f t="shared" si="1"/>
        <v>0</v>
      </c>
      <c r="O19" s="23">
        <f t="shared" si="1"/>
        <v>0</v>
      </c>
      <c r="P19" s="23">
        <f t="shared" si="1"/>
        <v>0</v>
      </c>
      <c r="Q19" s="23">
        <f t="shared" si="1"/>
        <v>0</v>
      </c>
    </row>
    <row r="20" spans="1:17">
      <c r="A20" s="28">
        <v>612</v>
      </c>
      <c r="B20" s="82">
        <v>0</v>
      </c>
      <c r="C20" s="82">
        <v>0</v>
      </c>
      <c r="D20" s="82">
        <v>0</v>
      </c>
      <c r="E20" s="82">
        <v>0</v>
      </c>
      <c r="F20" s="82">
        <v>0</v>
      </c>
      <c r="H20" s="15"/>
      <c r="I20" s="20"/>
      <c r="J20" s="20">
        <v>612</v>
      </c>
      <c r="K20" s="164" t="s">
        <v>247</v>
      </c>
      <c r="L20" s="164"/>
      <c r="M20" s="23">
        <f t="shared" si="1"/>
        <v>0</v>
      </c>
      <c r="N20" s="23">
        <f t="shared" si="1"/>
        <v>0</v>
      </c>
      <c r="O20" s="23">
        <f t="shared" si="1"/>
        <v>0</v>
      </c>
      <c r="P20" s="23">
        <f t="shared" si="1"/>
        <v>0</v>
      </c>
      <c r="Q20" s="23">
        <f t="shared" si="1"/>
        <v>0</v>
      </c>
    </row>
    <row r="21" spans="1:17">
      <c r="A21" s="28">
        <v>619</v>
      </c>
      <c r="B21" s="82">
        <v>0</v>
      </c>
      <c r="C21" s="82">
        <v>0</v>
      </c>
      <c r="D21" s="82">
        <v>0</v>
      </c>
      <c r="E21" s="82">
        <v>0</v>
      </c>
      <c r="F21" s="82">
        <v>0</v>
      </c>
      <c r="H21" s="15"/>
      <c r="I21" s="20"/>
      <c r="J21" s="20">
        <v>619</v>
      </c>
      <c r="K21" s="164" t="s">
        <v>248</v>
      </c>
      <c r="L21" s="164"/>
      <c r="M21" s="23">
        <f t="shared" si="1"/>
        <v>0</v>
      </c>
      <c r="N21" s="23">
        <f t="shared" si="1"/>
        <v>0</v>
      </c>
      <c r="O21" s="23">
        <f t="shared" si="1"/>
        <v>0</v>
      </c>
      <c r="P21" s="23">
        <f t="shared" si="1"/>
        <v>0</v>
      </c>
      <c r="Q21" s="23">
        <f t="shared" si="1"/>
        <v>0</v>
      </c>
    </row>
    <row r="22" spans="1:17">
      <c r="A22" s="27"/>
      <c r="H22" s="15"/>
      <c r="I22" s="18">
        <v>68</v>
      </c>
      <c r="J22" s="167" t="s">
        <v>249</v>
      </c>
      <c r="K22" s="167"/>
      <c r="L22" s="167"/>
      <c r="M22" s="22">
        <f>SUM(M23)</f>
        <v>0</v>
      </c>
      <c r="N22" s="22">
        <f>SUM(N23)</f>
        <v>0</v>
      </c>
      <c r="O22" s="22">
        <f>SUM(O23)</f>
        <v>0</v>
      </c>
      <c r="P22" s="22">
        <f>SUM(P23)</f>
        <v>0</v>
      </c>
      <c r="Q22" s="22">
        <f>SUM(Q23)</f>
        <v>0</v>
      </c>
    </row>
    <row r="23" spans="1:17">
      <c r="A23" s="28">
        <v>680</v>
      </c>
      <c r="B23" s="82">
        <v>0</v>
      </c>
      <c r="C23" s="82">
        <v>0</v>
      </c>
      <c r="D23" s="82">
        <v>0</v>
      </c>
      <c r="E23" s="82">
        <v>0</v>
      </c>
      <c r="F23" s="82">
        <v>0</v>
      </c>
      <c r="H23" s="15"/>
      <c r="I23" s="20"/>
      <c r="J23" s="20">
        <v>680</v>
      </c>
      <c r="K23" s="164" t="s">
        <v>250</v>
      </c>
      <c r="L23" s="164"/>
      <c r="M23" s="23">
        <f>B23</f>
        <v>0</v>
      </c>
      <c r="N23" s="23">
        <f>C23</f>
        <v>0</v>
      </c>
      <c r="O23" s="23">
        <f>D23</f>
        <v>0</v>
      </c>
      <c r="P23" s="23">
        <f>E23</f>
        <v>0</v>
      </c>
      <c r="Q23" s="23">
        <f>F23</f>
        <v>0</v>
      </c>
    </row>
    <row r="24" spans="1:17" ht="15" customHeight="1">
      <c r="A24" s="27"/>
      <c r="H24" s="12">
        <v>7</v>
      </c>
      <c r="I24" s="165" t="s">
        <v>251</v>
      </c>
      <c r="J24" s="165"/>
      <c r="K24" s="165"/>
      <c r="L24" s="165"/>
      <c r="M24" s="21">
        <f>SUM(M25,M26,M27,M36,M37,M40,M51,M60,M61,M62)</f>
        <v>0</v>
      </c>
      <c r="N24" s="21">
        <f>SUM(N25,N26,N27,N36,N37,N40,N51,N60,N61,N62)</f>
        <v>241174.41</v>
      </c>
      <c r="O24" s="21">
        <f>SUM(O25,O26,O27,O36,O37,O40,O51,O60,O61,O62)</f>
        <v>2632694.4700000002</v>
      </c>
      <c r="P24" s="21">
        <f>SUM(P25,P26,P27,P36,P37,P40,P51,P60,P61,P62)</f>
        <v>2632694.4700000002</v>
      </c>
      <c r="Q24" s="21">
        <f>SUM(Q25,Q26,Q27,Q36,Q37,Q40,Q51,Q60,Q61,Q62)</f>
        <v>994674.94</v>
      </c>
    </row>
    <row r="25" spans="1:17">
      <c r="A25" s="26">
        <v>70</v>
      </c>
      <c r="B25" s="82">
        <v>0</v>
      </c>
      <c r="C25" s="82">
        <v>0</v>
      </c>
      <c r="D25" s="82">
        <v>0</v>
      </c>
      <c r="E25" s="82">
        <v>0</v>
      </c>
      <c r="F25" s="82">
        <v>0</v>
      </c>
      <c r="H25" s="15"/>
      <c r="I25" s="19">
        <v>70</v>
      </c>
      <c r="J25" s="168" t="s">
        <v>157</v>
      </c>
      <c r="K25" s="168"/>
      <c r="L25" s="168"/>
      <c r="M25" s="76">
        <f t="shared" ref="M25:Q26" si="2">B25</f>
        <v>0</v>
      </c>
      <c r="N25" s="76">
        <f t="shared" si="2"/>
        <v>0</v>
      </c>
      <c r="O25" s="76">
        <f t="shared" si="2"/>
        <v>0</v>
      </c>
      <c r="P25" s="76">
        <f t="shared" si="2"/>
        <v>0</v>
      </c>
      <c r="Q25" s="76">
        <f t="shared" si="2"/>
        <v>0</v>
      </c>
    </row>
    <row r="26" spans="1:17">
      <c r="A26" s="26">
        <v>71</v>
      </c>
      <c r="B26" s="82">
        <v>0</v>
      </c>
      <c r="C26" s="82">
        <v>0</v>
      </c>
      <c r="D26" s="82">
        <v>0</v>
      </c>
      <c r="E26" s="82">
        <v>0</v>
      </c>
      <c r="F26" s="82">
        <v>0</v>
      </c>
      <c r="H26" s="15"/>
      <c r="I26" s="19">
        <v>71</v>
      </c>
      <c r="J26" s="168" t="s">
        <v>252</v>
      </c>
      <c r="K26" s="168"/>
      <c r="L26" s="168"/>
      <c r="M26" s="76">
        <f t="shared" si="2"/>
        <v>0</v>
      </c>
      <c r="N26" s="76">
        <f t="shared" si="2"/>
        <v>0</v>
      </c>
      <c r="O26" s="76">
        <f t="shared" si="2"/>
        <v>0</v>
      </c>
      <c r="P26" s="76">
        <f t="shared" si="2"/>
        <v>0</v>
      </c>
      <c r="Q26" s="76">
        <f t="shared" si="2"/>
        <v>0</v>
      </c>
    </row>
    <row r="27" spans="1:17">
      <c r="A27" s="27"/>
      <c r="H27" s="15"/>
      <c r="I27" s="18">
        <v>72</v>
      </c>
      <c r="J27" s="167" t="s">
        <v>159</v>
      </c>
      <c r="K27" s="167"/>
      <c r="L27" s="167"/>
      <c r="M27" s="22">
        <f>SUM(M28,M29,M32,M33)</f>
        <v>0</v>
      </c>
      <c r="N27" s="22">
        <f>SUM(N28,N29,N32,N33)</f>
        <v>241174.41</v>
      </c>
      <c r="O27" s="22">
        <f>SUM(O28,O29,O32,O33)</f>
        <v>2632694.4700000002</v>
      </c>
      <c r="P27" s="22">
        <f>SUM(P28,P29,P32,P33)</f>
        <v>2632694.4700000002</v>
      </c>
      <c r="Q27" s="22">
        <f>SUM(Q28,Q29,Q32,Q33)</f>
        <v>0</v>
      </c>
    </row>
    <row r="28" spans="1:17">
      <c r="A28" s="28">
        <v>720</v>
      </c>
      <c r="B28" s="82">
        <v>0</v>
      </c>
      <c r="C28" s="82">
        <v>241174.41</v>
      </c>
      <c r="D28" s="82">
        <v>2632694.4700000002</v>
      </c>
      <c r="E28" s="82">
        <v>2632694.4700000002</v>
      </c>
      <c r="F28" s="82">
        <v>0</v>
      </c>
      <c r="H28" s="15"/>
      <c r="I28" s="20"/>
      <c r="J28" s="20">
        <v>720</v>
      </c>
      <c r="K28" s="164" t="s">
        <v>160</v>
      </c>
      <c r="L28" s="164" t="s">
        <v>160</v>
      </c>
      <c r="M28" s="23">
        <f>B28</f>
        <v>0</v>
      </c>
      <c r="N28" s="23">
        <f>C28</f>
        <v>241174.41</v>
      </c>
      <c r="O28" s="23">
        <f>D28</f>
        <v>2632694.4700000002</v>
      </c>
      <c r="P28" s="23">
        <f>E28</f>
        <v>2632694.4700000002</v>
      </c>
      <c r="Q28" s="23">
        <f>F28</f>
        <v>0</v>
      </c>
    </row>
    <row r="29" spans="1:17">
      <c r="A29" s="27"/>
      <c r="B29" s="82">
        <v>0</v>
      </c>
      <c r="C29" s="82">
        <v>0</v>
      </c>
      <c r="D29" s="82">
        <v>0</v>
      </c>
      <c r="E29" s="82">
        <v>0</v>
      </c>
      <c r="F29" s="82">
        <v>0</v>
      </c>
      <c r="H29" s="15"/>
      <c r="I29" s="20"/>
      <c r="J29" s="24">
        <v>721</v>
      </c>
      <c r="K29" s="166" t="s">
        <v>165</v>
      </c>
      <c r="L29" s="166" t="s">
        <v>165</v>
      </c>
      <c r="M29" s="22">
        <f>SUM(M30:M31)</f>
        <v>0</v>
      </c>
      <c r="N29" s="22">
        <f>SUM(N30:N31)</f>
        <v>0</v>
      </c>
      <c r="O29" s="22">
        <f>SUM(O30:O31)</f>
        <v>0</v>
      </c>
      <c r="P29" s="22">
        <f>SUM(P30:P31)</f>
        <v>0</v>
      </c>
      <c r="Q29" s="22">
        <f>SUM(Q30:Q31)</f>
        <v>0</v>
      </c>
    </row>
    <row r="30" spans="1:17" ht="30">
      <c r="A30" s="28">
        <v>72100</v>
      </c>
      <c r="B30" s="82">
        <v>0</v>
      </c>
      <c r="C30" s="82">
        <v>0</v>
      </c>
      <c r="D30" s="82">
        <v>0</v>
      </c>
      <c r="E30" s="82">
        <v>0</v>
      </c>
      <c r="F30" s="82">
        <v>0</v>
      </c>
      <c r="H30" s="15"/>
      <c r="I30" s="20"/>
      <c r="J30" s="20"/>
      <c r="K30" s="20">
        <v>72100</v>
      </c>
      <c r="L30" s="81" t="s">
        <v>166</v>
      </c>
      <c r="M30" s="23">
        <f t="shared" ref="M30:Q32" si="3">B30</f>
        <v>0</v>
      </c>
      <c r="N30" s="23">
        <f t="shared" si="3"/>
        <v>0</v>
      </c>
      <c r="O30" s="23">
        <f t="shared" si="3"/>
        <v>0</v>
      </c>
      <c r="P30" s="23">
        <f t="shared" si="3"/>
        <v>0</v>
      </c>
      <c r="Q30" s="23">
        <f t="shared" si="3"/>
        <v>0</v>
      </c>
    </row>
    <row r="31" spans="1:17" ht="30">
      <c r="A31" s="28">
        <v>72190</v>
      </c>
      <c r="B31" s="82">
        <v>0</v>
      </c>
      <c r="C31" s="82">
        <v>0</v>
      </c>
      <c r="D31" s="82">
        <v>0</v>
      </c>
      <c r="E31" s="82">
        <v>0</v>
      </c>
      <c r="F31" s="82">
        <v>0</v>
      </c>
      <c r="H31" s="15"/>
      <c r="I31" s="20"/>
      <c r="J31" s="20"/>
      <c r="K31" s="20">
        <v>72190</v>
      </c>
      <c r="L31" s="81" t="s">
        <v>253</v>
      </c>
      <c r="M31" s="23">
        <f t="shared" si="3"/>
        <v>0</v>
      </c>
      <c r="N31" s="23">
        <f t="shared" si="3"/>
        <v>0</v>
      </c>
      <c r="O31" s="23">
        <f t="shared" si="3"/>
        <v>0</v>
      </c>
      <c r="P31" s="23">
        <f t="shared" si="3"/>
        <v>0</v>
      </c>
      <c r="Q31" s="23">
        <f t="shared" si="3"/>
        <v>0</v>
      </c>
    </row>
    <row r="32" spans="1:17">
      <c r="A32" s="28">
        <v>722</v>
      </c>
      <c r="B32" s="82">
        <v>0</v>
      </c>
      <c r="C32" s="82">
        <v>0</v>
      </c>
      <c r="D32" s="82">
        <v>0</v>
      </c>
      <c r="E32" s="82">
        <v>0</v>
      </c>
      <c r="F32" s="82">
        <v>0</v>
      </c>
      <c r="H32" s="15"/>
      <c r="I32" s="20"/>
      <c r="J32" s="20">
        <v>722</v>
      </c>
      <c r="K32" s="164" t="s">
        <v>168</v>
      </c>
      <c r="L32" s="164" t="s">
        <v>168</v>
      </c>
      <c r="M32" s="23">
        <f t="shared" si="3"/>
        <v>0</v>
      </c>
      <c r="N32" s="23">
        <f t="shared" si="3"/>
        <v>0</v>
      </c>
      <c r="O32" s="23">
        <f t="shared" si="3"/>
        <v>0</v>
      </c>
      <c r="P32" s="23">
        <f t="shared" si="3"/>
        <v>0</v>
      </c>
      <c r="Q32" s="23">
        <f t="shared" si="3"/>
        <v>0</v>
      </c>
    </row>
    <row r="33" spans="1:17">
      <c r="A33" s="27"/>
      <c r="H33" s="15"/>
      <c r="I33" s="20"/>
      <c r="J33" s="24">
        <v>723</v>
      </c>
      <c r="K33" s="166" t="s">
        <v>213</v>
      </c>
      <c r="L33" s="166" t="s">
        <v>213</v>
      </c>
      <c r="M33" s="22">
        <f>SUM(M34:M35)</f>
        <v>0</v>
      </c>
      <c r="N33" s="22">
        <f>SUM(N34:N35)</f>
        <v>0</v>
      </c>
      <c r="O33" s="22">
        <f>SUM(O34:O35)</f>
        <v>0</v>
      </c>
      <c r="P33" s="22">
        <f>SUM(P34:P35)</f>
        <v>0</v>
      </c>
      <c r="Q33" s="22">
        <f>SUM(Q34:Q35)</f>
        <v>0</v>
      </c>
    </row>
    <row r="34" spans="1:17">
      <c r="A34" s="28">
        <v>72300</v>
      </c>
      <c r="B34" s="82">
        <v>0</v>
      </c>
      <c r="C34" s="82">
        <v>0</v>
      </c>
      <c r="D34" s="82">
        <v>0</v>
      </c>
      <c r="E34" s="82">
        <v>0</v>
      </c>
      <c r="F34" s="82">
        <v>0</v>
      </c>
      <c r="H34" s="15"/>
      <c r="I34" s="20"/>
      <c r="J34" s="20"/>
      <c r="K34" s="20">
        <v>72300</v>
      </c>
      <c r="L34" s="81" t="s">
        <v>170</v>
      </c>
      <c r="M34" s="23">
        <f t="shared" ref="M34:Q36" si="4">B34</f>
        <v>0</v>
      </c>
      <c r="N34" s="23">
        <f t="shared" si="4"/>
        <v>0</v>
      </c>
      <c r="O34" s="23">
        <f t="shared" si="4"/>
        <v>0</v>
      </c>
      <c r="P34" s="23">
        <f t="shared" si="4"/>
        <v>0</v>
      </c>
      <c r="Q34" s="23">
        <f t="shared" si="4"/>
        <v>0</v>
      </c>
    </row>
    <row r="35" spans="1:17" ht="60">
      <c r="A35" s="28">
        <v>72390</v>
      </c>
      <c r="B35" s="82">
        <v>0</v>
      </c>
      <c r="C35" s="82">
        <v>0</v>
      </c>
      <c r="D35" s="82">
        <v>0</v>
      </c>
      <c r="E35" s="82">
        <v>0</v>
      </c>
      <c r="F35" s="82">
        <v>0</v>
      </c>
      <c r="H35" s="15"/>
      <c r="I35" s="20"/>
      <c r="J35" s="20"/>
      <c r="K35" s="20">
        <v>72390</v>
      </c>
      <c r="L35" s="81" t="s">
        <v>254</v>
      </c>
      <c r="M35" s="23">
        <f t="shared" si="4"/>
        <v>0</v>
      </c>
      <c r="N35" s="23">
        <f t="shared" si="4"/>
        <v>0</v>
      </c>
      <c r="O35" s="23">
        <f t="shared" si="4"/>
        <v>0</v>
      </c>
      <c r="P35" s="23">
        <f t="shared" si="4"/>
        <v>0</v>
      </c>
      <c r="Q35" s="23">
        <f t="shared" si="4"/>
        <v>0</v>
      </c>
    </row>
    <row r="36" spans="1:17">
      <c r="A36" s="26">
        <v>73</v>
      </c>
      <c r="B36" s="82">
        <v>0</v>
      </c>
      <c r="C36" s="82">
        <v>0</v>
      </c>
      <c r="D36" s="82">
        <v>0</v>
      </c>
      <c r="E36" s="82">
        <v>0</v>
      </c>
      <c r="F36" s="82">
        <v>0</v>
      </c>
      <c r="H36" s="15"/>
      <c r="I36" s="19">
        <v>73</v>
      </c>
      <c r="J36" s="168" t="s">
        <v>172</v>
      </c>
      <c r="K36" s="168"/>
      <c r="L36" s="168"/>
      <c r="M36" s="76">
        <f t="shared" si="4"/>
        <v>0</v>
      </c>
      <c r="N36" s="76">
        <f t="shared" si="4"/>
        <v>0</v>
      </c>
      <c r="O36" s="76">
        <f t="shared" si="4"/>
        <v>0</v>
      </c>
      <c r="P36" s="76">
        <f t="shared" si="4"/>
        <v>0</v>
      </c>
      <c r="Q36" s="76">
        <f t="shared" si="4"/>
        <v>0</v>
      </c>
    </row>
    <row r="37" spans="1:17">
      <c r="A37" s="27"/>
      <c r="H37" s="15"/>
      <c r="I37" s="18">
        <v>74</v>
      </c>
      <c r="J37" s="167" t="s">
        <v>173</v>
      </c>
      <c r="K37" s="167"/>
      <c r="L37" s="167"/>
      <c r="M37" s="22">
        <f>SUM(M38:M39)</f>
        <v>0</v>
      </c>
      <c r="N37" s="22">
        <f>SUM(N38:N39)</f>
        <v>0</v>
      </c>
      <c r="O37" s="22">
        <f>SUM(O38:O39)</f>
        <v>0</v>
      </c>
      <c r="P37" s="22">
        <f>SUM(P38:P39)</f>
        <v>0</v>
      </c>
      <c r="Q37" s="22">
        <f>SUM(Q38:Q39)</f>
        <v>0</v>
      </c>
    </row>
    <row r="38" spans="1:17">
      <c r="A38" s="28">
        <v>740</v>
      </c>
      <c r="B38" s="82">
        <v>0</v>
      </c>
      <c r="C38" s="82">
        <v>0</v>
      </c>
      <c r="D38" s="82">
        <v>0</v>
      </c>
      <c r="E38" s="82">
        <v>0</v>
      </c>
      <c r="F38" s="82">
        <v>0</v>
      </c>
      <c r="H38" s="15"/>
      <c r="I38" s="20"/>
      <c r="J38" s="20">
        <v>740</v>
      </c>
      <c r="K38" s="164" t="s">
        <v>174</v>
      </c>
      <c r="L38" s="164"/>
      <c r="M38" s="23">
        <f t="shared" ref="M38:Q39" si="5">B38</f>
        <v>0</v>
      </c>
      <c r="N38" s="23">
        <f t="shared" si="5"/>
        <v>0</v>
      </c>
      <c r="O38" s="23">
        <f t="shared" si="5"/>
        <v>0</v>
      </c>
      <c r="P38" s="23">
        <f t="shared" si="5"/>
        <v>0</v>
      </c>
      <c r="Q38" s="23">
        <f t="shared" si="5"/>
        <v>0</v>
      </c>
    </row>
    <row r="39" spans="1:17">
      <c r="A39" s="28">
        <v>741</v>
      </c>
      <c r="B39" s="82">
        <v>0</v>
      </c>
      <c r="C39" s="82">
        <v>0</v>
      </c>
      <c r="D39" s="82">
        <v>0</v>
      </c>
      <c r="E39" s="82">
        <v>0</v>
      </c>
      <c r="F39" s="82">
        <v>0</v>
      </c>
      <c r="H39" s="15"/>
      <c r="I39" s="20"/>
      <c r="J39" s="20">
        <v>741</v>
      </c>
      <c r="K39" s="164" t="s">
        <v>175</v>
      </c>
      <c r="L39" s="164"/>
      <c r="M39" s="23">
        <f t="shared" si="5"/>
        <v>0</v>
      </c>
      <c r="N39" s="23">
        <f t="shared" si="5"/>
        <v>0</v>
      </c>
      <c r="O39" s="23">
        <f t="shared" si="5"/>
        <v>0</v>
      </c>
      <c r="P39" s="23">
        <f t="shared" si="5"/>
        <v>0</v>
      </c>
      <c r="Q39" s="23">
        <f t="shared" si="5"/>
        <v>0</v>
      </c>
    </row>
    <row r="40" spans="1:17">
      <c r="A40" s="27"/>
      <c r="H40" s="15"/>
      <c r="I40" s="18">
        <v>75</v>
      </c>
      <c r="J40" s="167" t="s">
        <v>176</v>
      </c>
      <c r="K40" s="167"/>
      <c r="L40" s="167"/>
      <c r="M40" s="22">
        <f>SUM(M41,M48:M50)</f>
        <v>0</v>
      </c>
      <c r="N40" s="22">
        <f>SUM(N41,N48:N50)</f>
        <v>0</v>
      </c>
      <c r="O40" s="22">
        <f>SUM(O41,O48:O50)</f>
        <v>0</v>
      </c>
      <c r="P40" s="22">
        <f>SUM(P41,P48:P50)</f>
        <v>0</v>
      </c>
      <c r="Q40" s="22">
        <f>SUM(Q41,Q48:Q50)</f>
        <v>0</v>
      </c>
    </row>
    <row r="41" spans="1:17">
      <c r="A41" s="27"/>
      <c r="H41" s="15"/>
      <c r="I41" s="20"/>
      <c r="J41" s="24">
        <v>750</v>
      </c>
      <c r="K41" s="166" t="s">
        <v>177</v>
      </c>
      <c r="L41" s="166"/>
      <c r="M41" s="22">
        <f>SUM(M42:M47)</f>
        <v>0</v>
      </c>
      <c r="N41" s="22">
        <f>SUM(N42:N47)</f>
        <v>0</v>
      </c>
      <c r="O41" s="22">
        <f>SUM(O42:O47)</f>
        <v>0</v>
      </c>
      <c r="P41" s="22">
        <f>SUM(P42:P47)</f>
        <v>0</v>
      </c>
      <c r="Q41" s="22">
        <f>SUM(Q42:Q47)</f>
        <v>0</v>
      </c>
    </row>
    <row r="42" spans="1:17" ht="45">
      <c r="A42" s="28">
        <v>75000</v>
      </c>
      <c r="B42" s="82">
        <v>0</v>
      </c>
      <c r="C42" s="82">
        <v>0</v>
      </c>
      <c r="D42" s="82">
        <v>0</v>
      </c>
      <c r="E42" s="82">
        <v>0</v>
      </c>
      <c r="F42" s="82">
        <v>0</v>
      </c>
      <c r="H42" s="15"/>
      <c r="I42" s="20"/>
      <c r="J42" s="20"/>
      <c r="K42" s="20">
        <v>75000</v>
      </c>
      <c r="L42" s="94" t="s">
        <v>651</v>
      </c>
      <c r="M42" s="23">
        <f t="shared" ref="M42:M50" si="6">B42</f>
        <v>0</v>
      </c>
      <c r="N42" s="23">
        <f t="shared" ref="N42:N50" si="7">C42</f>
        <v>0</v>
      </c>
      <c r="O42" s="23">
        <f t="shared" ref="O42:O50" si="8">D42</f>
        <v>0</v>
      </c>
      <c r="P42" s="23">
        <f t="shared" ref="P42:P50" si="9">E42</f>
        <v>0</v>
      </c>
      <c r="Q42" s="23">
        <f t="shared" ref="Q42:Q50" si="10">F42</f>
        <v>0</v>
      </c>
    </row>
    <row r="43" spans="1:17" ht="90">
      <c r="A43" s="28">
        <v>75002</v>
      </c>
      <c r="B43" s="82">
        <v>0</v>
      </c>
      <c r="C43" s="82">
        <v>0</v>
      </c>
      <c r="D43" s="82">
        <v>0</v>
      </c>
      <c r="E43" s="82">
        <v>0</v>
      </c>
      <c r="F43" s="82">
        <v>0</v>
      </c>
      <c r="H43" s="15"/>
      <c r="I43" s="20"/>
      <c r="J43" s="20"/>
      <c r="K43" s="20">
        <v>75002</v>
      </c>
      <c r="L43" s="81" t="s">
        <v>255</v>
      </c>
      <c r="M43" s="23">
        <f t="shared" si="6"/>
        <v>0</v>
      </c>
      <c r="N43" s="23">
        <f t="shared" si="7"/>
        <v>0</v>
      </c>
      <c r="O43" s="23">
        <f t="shared" si="8"/>
        <v>0</v>
      </c>
      <c r="P43" s="23">
        <f t="shared" si="9"/>
        <v>0</v>
      </c>
      <c r="Q43" s="23">
        <f t="shared" si="10"/>
        <v>0</v>
      </c>
    </row>
    <row r="44" spans="1:17" ht="75">
      <c r="A44" s="28">
        <v>75030</v>
      </c>
      <c r="B44" s="82">
        <v>0</v>
      </c>
      <c r="C44" s="82">
        <v>0</v>
      </c>
      <c r="D44" s="82">
        <v>0</v>
      </c>
      <c r="E44" s="82">
        <v>0</v>
      </c>
      <c r="F44" s="82">
        <v>0</v>
      </c>
      <c r="H44" s="15"/>
      <c r="I44" s="20"/>
      <c r="J44" s="20"/>
      <c r="K44" s="20">
        <v>75030</v>
      </c>
      <c r="L44" s="81" t="s">
        <v>256</v>
      </c>
      <c r="M44" s="23">
        <f t="shared" si="6"/>
        <v>0</v>
      </c>
      <c r="N44" s="23">
        <f t="shared" si="7"/>
        <v>0</v>
      </c>
      <c r="O44" s="23">
        <f t="shared" si="8"/>
        <v>0</v>
      </c>
      <c r="P44" s="23">
        <f t="shared" si="9"/>
        <v>0</v>
      </c>
      <c r="Q44" s="23">
        <f t="shared" si="10"/>
        <v>0</v>
      </c>
    </row>
    <row r="45" spans="1:17" ht="75">
      <c r="A45" s="28">
        <v>75050</v>
      </c>
      <c r="B45" s="82">
        <v>0</v>
      </c>
      <c r="C45" s="82">
        <v>0</v>
      </c>
      <c r="D45" s="82">
        <v>0</v>
      </c>
      <c r="E45" s="82">
        <v>0</v>
      </c>
      <c r="F45" s="82">
        <v>0</v>
      </c>
      <c r="H45" s="15"/>
      <c r="I45" s="20"/>
      <c r="J45" s="20"/>
      <c r="K45" s="20">
        <v>75050</v>
      </c>
      <c r="L45" s="81" t="s">
        <v>257</v>
      </c>
      <c r="M45" s="23">
        <f t="shared" si="6"/>
        <v>0</v>
      </c>
      <c r="N45" s="23">
        <f t="shared" si="7"/>
        <v>0</v>
      </c>
      <c r="O45" s="23">
        <f t="shared" si="8"/>
        <v>0</v>
      </c>
      <c r="P45" s="23">
        <f t="shared" si="9"/>
        <v>0</v>
      </c>
      <c r="Q45" s="23">
        <f t="shared" si="10"/>
        <v>0</v>
      </c>
    </row>
    <row r="46" spans="1:17" ht="60">
      <c r="A46" s="28">
        <v>75060</v>
      </c>
      <c r="B46" s="82">
        <v>0</v>
      </c>
      <c r="C46" s="82">
        <v>0</v>
      </c>
      <c r="D46" s="82">
        <v>0</v>
      </c>
      <c r="E46" s="82">
        <v>0</v>
      </c>
      <c r="F46" s="82">
        <v>0</v>
      </c>
      <c r="H46" s="15"/>
      <c r="I46" s="20"/>
      <c r="J46" s="20"/>
      <c r="K46" s="20">
        <v>75060</v>
      </c>
      <c r="L46" s="81" t="s">
        <v>258</v>
      </c>
      <c r="M46" s="23">
        <f t="shared" si="6"/>
        <v>0</v>
      </c>
      <c r="N46" s="23">
        <f t="shared" si="7"/>
        <v>0</v>
      </c>
      <c r="O46" s="23">
        <f t="shared" si="8"/>
        <v>0</v>
      </c>
      <c r="P46" s="23">
        <f t="shared" si="9"/>
        <v>0</v>
      </c>
      <c r="Q46" s="23">
        <f t="shared" si="10"/>
        <v>0</v>
      </c>
    </row>
    <row r="47" spans="1:17" ht="45">
      <c r="A47" s="28">
        <v>75080</v>
      </c>
      <c r="B47" s="82">
        <v>0</v>
      </c>
      <c r="C47" s="82">
        <v>0</v>
      </c>
      <c r="D47" s="82">
        <v>0</v>
      </c>
      <c r="E47" s="82">
        <v>0</v>
      </c>
      <c r="F47" s="82">
        <v>0</v>
      </c>
      <c r="H47" s="15"/>
      <c r="I47" s="20"/>
      <c r="J47" s="20"/>
      <c r="K47" s="20">
        <v>75080</v>
      </c>
      <c r="L47" s="81" t="s">
        <v>259</v>
      </c>
      <c r="M47" s="23">
        <f t="shared" si="6"/>
        <v>0</v>
      </c>
      <c r="N47" s="23">
        <f t="shared" si="7"/>
        <v>0</v>
      </c>
      <c r="O47" s="23">
        <f t="shared" si="8"/>
        <v>0</v>
      </c>
      <c r="P47" s="23">
        <f t="shared" si="9"/>
        <v>0</v>
      </c>
      <c r="Q47" s="23">
        <f t="shared" si="10"/>
        <v>0</v>
      </c>
    </row>
    <row r="48" spans="1:17">
      <c r="A48" s="28">
        <v>751</v>
      </c>
      <c r="B48" s="82">
        <v>0</v>
      </c>
      <c r="C48" s="82">
        <v>0</v>
      </c>
      <c r="D48" s="82">
        <v>0</v>
      </c>
      <c r="E48" s="82">
        <v>0</v>
      </c>
      <c r="F48" s="82">
        <v>0</v>
      </c>
      <c r="H48" s="15"/>
      <c r="I48" s="20"/>
      <c r="J48" s="20">
        <v>751</v>
      </c>
      <c r="K48" s="164" t="s">
        <v>185</v>
      </c>
      <c r="L48" s="164" t="s">
        <v>185</v>
      </c>
      <c r="M48" s="23">
        <f t="shared" si="6"/>
        <v>0</v>
      </c>
      <c r="N48" s="23">
        <f t="shared" si="7"/>
        <v>0</v>
      </c>
      <c r="O48" s="23">
        <f t="shared" si="8"/>
        <v>0</v>
      </c>
      <c r="P48" s="23">
        <f t="shared" si="9"/>
        <v>0</v>
      </c>
      <c r="Q48" s="23">
        <f t="shared" si="10"/>
        <v>0</v>
      </c>
    </row>
    <row r="49" spans="1:17">
      <c r="A49" s="28">
        <v>752</v>
      </c>
      <c r="B49" s="82">
        <v>0</v>
      </c>
      <c r="C49" s="82">
        <v>0</v>
      </c>
      <c r="D49" s="82">
        <v>0</v>
      </c>
      <c r="E49" s="82">
        <v>0</v>
      </c>
      <c r="F49" s="82">
        <v>0</v>
      </c>
      <c r="H49" s="15"/>
      <c r="I49" s="20"/>
      <c r="J49" s="20">
        <v>752</v>
      </c>
      <c r="K49" s="164" t="s">
        <v>186</v>
      </c>
      <c r="L49" s="164" t="s">
        <v>186</v>
      </c>
      <c r="M49" s="23">
        <f t="shared" si="6"/>
        <v>0</v>
      </c>
      <c r="N49" s="23">
        <f t="shared" si="7"/>
        <v>0</v>
      </c>
      <c r="O49" s="23">
        <f t="shared" si="8"/>
        <v>0</v>
      </c>
      <c r="P49" s="23">
        <f t="shared" si="9"/>
        <v>0</v>
      </c>
      <c r="Q49" s="23">
        <f t="shared" si="10"/>
        <v>0</v>
      </c>
    </row>
    <row r="50" spans="1:17">
      <c r="A50" s="28">
        <v>753</v>
      </c>
      <c r="B50" s="82">
        <v>0</v>
      </c>
      <c r="C50" s="82">
        <v>0</v>
      </c>
      <c r="D50" s="82">
        <v>0</v>
      </c>
      <c r="E50" s="82">
        <v>0</v>
      </c>
      <c r="F50" s="82">
        <v>0</v>
      </c>
      <c r="H50" s="15"/>
      <c r="I50" s="20"/>
      <c r="J50" s="20">
        <v>753</v>
      </c>
      <c r="K50" s="164" t="s">
        <v>187</v>
      </c>
      <c r="L50" s="164"/>
      <c r="M50" s="23">
        <f t="shared" si="6"/>
        <v>0</v>
      </c>
      <c r="N50" s="23">
        <f t="shared" si="7"/>
        <v>0</v>
      </c>
      <c r="O50" s="23">
        <f t="shared" si="8"/>
        <v>0</v>
      </c>
      <c r="P50" s="23">
        <f t="shared" si="9"/>
        <v>0</v>
      </c>
      <c r="Q50" s="23">
        <f t="shared" si="10"/>
        <v>0</v>
      </c>
    </row>
    <row r="51" spans="1:17">
      <c r="A51" s="27"/>
      <c r="H51" s="15"/>
      <c r="I51" s="18">
        <v>76</v>
      </c>
      <c r="J51" s="167" t="s">
        <v>260</v>
      </c>
      <c r="K51" s="167"/>
      <c r="L51" s="167"/>
      <c r="M51" s="22">
        <f>SUM(M52:M59)</f>
        <v>0</v>
      </c>
      <c r="N51" s="22">
        <f>SUM(N52:N59)</f>
        <v>0</v>
      </c>
      <c r="O51" s="22">
        <f>SUM(O52:O59)</f>
        <v>0</v>
      </c>
      <c r="P51" s="22">
        <f>SUM(P52:P59)</f>
        <v>0</v>
      </c>
      <c r="Q51" s="22">
        <f>SUM(Q52:Q59)</f>
        <v>0</v>
      </c>
    </row>
    <row r="52" spans="1:17">
      <c r="A52" s="28">
        <v>761</v>
      </c>
      <c r="B52" s="82">
        <v>0</v>
      </c>
      <c r="C52" s="82">
        <v>0</v>
      </c>
      <c r="D52" s="82">
        <v>0</v>
      </c>
      <c r="E52" s="82">
        <v>0</v>
      </c>
      <c r="F52" s="82">
        <v>0</v>
      </c>
      <c r="H52" s="15"/>
      <c r="I52" s="20"/>
      <c r="J52" s="20">
        <v>761</v>
      </c>
      <c r="K52" s="164" t="s">
        <v>261</v>
      </c>
      <c r="L52" s="164"/>
      <c r="M52" s="23">
        <f t="shared" ref="M52:M61" si="11">B52</f>
        <v>0</v>
      </c>
      <c r="N52" s="23">
        <f t="shared" ref="N52:N61" si="12">C52</f>
        <v>0</v>
      </c>
      <c r="O52" s="23">
        <f t="shared" ref="O52:O61" si="13">D52</f>
        <v>0</v>
      </c>
      <c r="P52" s="23">
        <f t="shared" ref="P52:P61" si="14">E52</f>
        <v>0</v>
      </c>
      <c r="Q52" s="23">
        <f t="shared" ref="Q52:Q61" si="15">F52</f>
        <v>0</v>
      </c>
    </row>
    <row r="53" spans="1:17">
      <c r="A53" s="28">
        <v>762</v>
      </c>
      <c r="B53" s="82">
        <v>0</v>
      </c>
      <c r="C53" s="82">
        <v>0</v>
      </c>
      <c r="D53" s="82">
        <v>0</v>
      </c>
      <c r="E53" s="82">
        <v>0</v>
      </c>
      <c r="F53" s="82">
        <v>0</v>
      </c>
      <c r="H53" s="15"/>
      <c r="I53" s="20"/>
      <c r="J53" s="20">
        <v>762</v>
      </c>
      <c r="K53" s="164" t="s">
        <v>190</v>
      </c>
      <c r="L53" s="164"/>
      <c r="M53" s="23">
        <f t="shared" si="11"/>
        <v>0</v>
      </c>
      <c r="N53" s="23">
        <f t="shared" si="12"/>
        <v>0</v>
      </c>
      <c r="O53" s="23">
        <f t="shared" si="13"/>
        <v>0</v>
      </c>
      <c r="P53" s="23">
        <f t="shared" si="14"/>
        <v>0</v>
      </c>
      <c r="Q53" s="23">
        <f t="shared" si="15"/>
        <v>0</v>
      </c>
    </row>
    <row r="54" spans="1:17">
      <c r="A54" s="28">
        <v>763</v>
      </c>
      <c r="B54" s="82">
        <v>0</v>
      </c>
      <c r="C54" s="82">
        <v>0</v>
      </c>
      <c r="D54" s="82">
        <v>0</v>
      </c>
      <c r="E54" s="82">
        <v>0</v>
      </c>
      <c r="F54" s="82">
        <v>0</v>
      </c>
      <c r="H54" s="15"/>
      <c r="I54" s="20"/>
      <c r="J54" s="20">
        <v>763</v>
      </c>
      <c r="K54" s="164" t="s">
        <v>191</v>
      </c>
      <c r="L54" s="164"/>
      <c r="M54" s="23">
        <f t="shared" si="11"/>
        <v>0</v>
      </c>
      <c r="N54" s="23">
        <f t="shared" si="12"/>
        <v>0</v>
      </c>
      <c r="O54" s="23">
        <f t="shared" si="13"/>
        <v>0</v>
      </c>
      <c r="P54" s="23">
        <f t="shared" si="14"/>
        <v>0</v>
      </c>
      <c r="Q54" s="23">
        <f t="shared" si="15"/>
        <v>0</v>
      </c>
    </row>
    <row r="55" spans="1:17">
      <c r="A55" s="28">
        <v>764</v>
      </c>
      <c r="B55" s="82">
        <v>0</v>
      </c>
      <c r="C55" s="82">
        <v>0</v>
      </c>
      <c r="D55" s="82">
        <v>0</v>
      </c>
      <c r="E55" s="82">
        <v>0</v>
      </c>
      <c r="F55" s="82">
        <v>0</v>
      </c>
      <c r="H55" s="15"/>
      <c r="I55" s="20"/>
      <c r="J55" s="20">
        <v>764</v>
      </c>
      <c r="K55" s="164" t="s">
        <v>192</v>
      </c>
      <c r="L55" s="164"/>
      <c r="M55" s="23">
        <f t="shared" si="11"/>
        <v>0</v>
      </c>
      <c r="N55" s="23">
        <f t="shared" si="12"/>
        <v>0</v>
      </c>
      <c r="O55" s="23">
        <f t="shared" si="13"/>
        <v>0</v>
      </c>
      <c r="P55" s="23">
        <f t="shared" si="14"/>
        <v>0</v>
      </c>
      <c r="Q55" s="23">
        <f t="shared" si="15"/>
        <v>0</v>
      </c>
    </row>
    <row r="56" spans="1:17">
      <c r="A56" s="28">
        <v>765</v>
      </c>
      <c r="B56" s="82">
        <v>0</v>
      </c>
      <c r="C56" s="82">
        <v>0</v>
      </c>
      <c r="D56" s="82">
        <v>0</v>
      </c>
      <c r="E56" s="82">
        <v>0</v>
      </c>
      <c r="F56" s="82">
        <v>0</v>
      </c>
      <c r="H56" s="15"/>
      <c r="I56" s="20"/>
      <c r="J56" s="20">
        <v>765</v>
      </c>
      <c r="K56" s="164" t="s">
        <v>193</v>
      </c>
      <c r="L56" s="164"/>
      <c r="M56" s="23">
        <f t="shared" si="11"/>
        <v>0</v>
      </c>
      <c r="N56" s="23">
        <f t="shared" si="12"/>
        <v>0</v>
      </c>
      <c r="O56" s="23">
        <f t="shared" si="13"/>
        <v>0</v>
      </c>
      <c r="P56" s="23">
        <f t="shared" si="14"/>
        <v>0</v>
      </c>
      <c r="Q56" s="23">
        <f t="shared" si="15"/>
        <v>0</v>
      </c>
    </row>
    <row r="57" spans="1:17">
      <c r="A57" s="28">
        <v>766</v>
      </c>
      <c r="B57" s="82">
        <v>0</v>
      </c>
      <c r="C57" s="82">
        <v>0</v>
      </c>
      <c r="D57" s="82">
        <v>0</v>
      </c>
      <c r="E57" s="82">
        <v>0</v>
      </c>
      <c r="F57" s="82">
        <v>0</v>
      </c>
      <c r="H57" s="15"/>
      <c r="I57" s="20"/>
      <c r="J57" s="20">
        <v>766</v>
      </c>
      <c r="K57" s="164" t="s">
        <v>194</v>
      </c>
      <c r="L57" s="164"/>
      <c r="M57" s="23">
        <f t="shared" si="11"/>
        <v>0</v>
      </c>
      <c r="N57" s="23">
        <f t="shared" si="12"/>
        <v>0</v>
      </c>
      <c r="O57" s="23">
        <f t="shared" si="13"/>
        <v>0</v>
      </c>
      <c r="P57" s="23">
        <f t="shared" si="14"/>
        <v>0</v>
      </c>
      <c r="Q57" s="23">
        <f t="shared" si="15"/>
        <v>0</v>
      </c>
    </row>
    <row r="58" spans="1:17">
      <c r="A58" s="28">
        <v>767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H58" s="15"/>
      <c r="I58" s="20"/>
      <c r="J58" s="20">
        <v>767</v>
      </c>
      <c r="K58" s="164" t="s">
        <v>195</v>
      </c>
      <c r="L58" s="164"/>
      <c r="M58" s="23">
        <f t="shared" si="11"/>
        <v>0</v>
      </c>
      <c r="N58" s="23">
        <f t="shared" si="12"/>
        <v>0</v>
      </c>
      <c r="O58" s="23">
        <f t="shared" si="13"/>
        <v>0</v>
      </c>
      <c r="P58" s="23">
        <f t="shared" si="14"/>
        <v>0</v>
      </c>
      <c r="Q58" s="23">
        <f t="shared" si="15"/>
        <v>0</v>
      </c>
    </row>
    <row r="59" spans="1:17">
      <c r="A59" s="28">
        <v>768</v>
      </c>
      <c r="B59" s="82">
        <v>0</v>
      </c>
      <c r="C59" s="82">
        <v>0</v>
      </c>
      <c r="D59" s="82">
        <v>0</v>
      </c>
      <c r="E59" s="82">
        <v>0</v>
      </c>
      <c r="F59" s="82">
        <v>0</v>
      </c>
      <c r="H59" s="15"/>
      <c r="I59" s="20"/>
      <c r="J59" s="20">
        <v>768</v>
      </c>
      <c r="K59" s="164" t="s">
        <v>196</v>
      </c>
      <c r="L59" s="164"/>
      <c r="M59" s="23">
        <f t="shared" si="11"/>
        <v>0</v>
      </c>
      <c r="N59" s="23">
        <f t="shared" si="12"/>
        <v>0</v>
      </c>
      <c r="O59" s="23">
        <f t="shared" si="13"/>
        <v>0</v>
      </c>
      <c r="P59" s="23">
        <f t="shared" si="14"/>
        <v>0</v>
      </c>
      <c r="Q59" s="23">
        <f t="shared" si="15"/>
        <v>0</v>
      </c>
    </row>
    <row r="60" spans="1:17">
      <c r="A60" s="26">
        <v>77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H60" s="15"/>
      <c r="I60" s="19">
        <v>77</v>
      </c>
      <c r="J60" s="168" t="s">
        <v>197</v>
      </c>
      <c r="K60" s="168"/>
      <c r="L60" s="168"/>
      <c r="M60" s="76">
        <f t="shared" si="11"/>
        <v>0</v>
      </c>
      <c r="N60" s="76">
        <f t="shared" si="12"/>
        <v>0</v>
      </c>
      <c r="O60" s="76">
        <f t="shared" si="13"/>
        <v>0</v>
      </c>
      <c r="P60" s="76">
        <f t="shared" si="14"/>
        <v>0</v>
      </c>
      <c r="Q60" s="76">
        <f t="shared" si="15"/>
        <v>0</v>
      </c>
    </row>
    <row r="61" spans="1:17">
      <c r="A61" s="26">
        <v>78</v>
      </c>
      <c r="B61" s="82">
        <v>0</v>
      </c>
      <c r="C61" s="82">
        <v>0</v>
      </c>
      <c r="D61" s="82">
        <v>0</v>
      </c>
      <c r="E61" s="82">
        <v>0</v>
      </c>
      <c r="F61" s="82">
        <v>0</v>
      </c>
      <c r="H61" s="15"/>
      <c r="I61" s="19">
        <v>78</v>
      </c>
      <c r="J61" s="168" t="s">
        <v>198</v>
      </c>
      <c r="K61" s="168"/>
      <c r="L61" s="168"/>
      <c r="M61" s="76">
        <f t="shared" si="11"/>
        <v>0</v>
      </c>
      <c r="N61" s="76">
        <f t="shared" si="12"/>
        <v>0</v>
      </c>
      <c r="O61" s="76">
        <f t="shared" si="13"/>
        <v>0</v>
      </c>
      <c r="P61" s="76">
        <f t="shared" si="14"/>
        <v>0</v>
      </c>
      <c r="Q61" s="76">
        <f t="shared" si="15"/>
        <v>0</v>
      </c>
    </row>
    <row r="62" spans="1:17">
      <c r="A62" s="27"/>
      <c r="H62" s="15"/>
      <c r="I62" s="18">
        <v>79</v>
      </c>
      <c r="J62" s="167" t="s">
        <v>262</v>
      </c>
      <c r="K62" s="167"/>
      <c r="L62" s="167"/>
      <c r="M62" s="22">
        <f>SUM(M63:M71)</f>
        <v>0</v>
      </c>
      <c r="N62" s="22">
        <f>SUM(N63:N71)</f>
        <v>0</v>
      </c>
      <c r="O62" s="22">
        <f>SUM(O63:O71)</f>
        <v>0</v>
      </c>
      <c r="P62" s="22">
        <f>SUM(P63:P71)</f>
        <v>0</v>
      </c>
      <c r="Q62" s="22">
        <f>SUM(Q63:Q71)</f>
        <v>994674.94</v>
      </c>
    </row>
    <row r="63" spans="1:17">
      <c r="A63" s="28">
        <v>790</v>
      </c>
      <c r="B63" s="82">
        <v>0</v>
      </c>
      <c r="C63" s="82">
        <v>0</v>
      </c>
      <c r="D63" s="82">
        <v>0</v>
      </c>
      <c r="E63" s="82">
        <v>0</v>
      </c>
      <c r="F63" s="82">
        <v>0</v>
      </c>
      <c r="H63" s="15"/>
      <c r="I63" s="20"/>
      <c r="J63" s="20">
        <v>790</v>
      </c>
      <c r="K63" s="164" t="s">
        <v>200</v>
      </c>
      <c r="L63" s="164"/>
      <c r="M63" s="23">
        <f t="shared" ref="M63:M71" si="16">B63</f>
        <v>0</v>
      </c>
      <c r="N63" s="23">
        <f t="shared" ref="N63:N71" si="17">C63</f>
        <v>0</v>
      </c>
      <c r="O63" s="23">
        <f t="shared" ref="O63:O71" si="18">D63</f>
        <v>0</v>
      </c>
      <c r="P63" s="23">
        <f t="shared" ref="P63:P71" si="19">E63</f>
        <v>0</v>
      </c>
      <c r="Q63" s="23">
        <f t="shared" ref="Q63:Q71" si="20">F63</f>
        <v>0</v>
      </c>
    </row>
    <row r="64" spans="1:17">
      <c r="A64" s="28">
        <v>791</v>
      </c>
      <c r="B64" s="82">
        <v>0</v>
      </c>
      <c r="C64" s="82">
        <v>0</v>
      </c>
      <c r="D64" s="82">
        <v>0</v>
      </c>
      <c r="E64" s="82">
        <v>0</v>
      </c>
      <c r="F64" s="82">
        <v>0</v>
      </c>
      <c r="H64" s="15"/>
      <c r="I64" s="20"/>
      <c r="J64" s="20">
        <v>791</v>
      </c>
      <c r="K64" s="164" t="s">
        <v>201</v>
      </c>
      <c r="L64" s="164"/>
      <c r="M64" s="23">
        <f t="shared" si="16"/>
        <v>0</v>
      </c>
      <c r="N64" s="23">
        <f t="shared" si="17"/>
        <v>0</v>
      </c>
      <c r="O64" s="23">
        <f t="shared" si="18"/>
        <v>0</v>
      </c>
      <c r="P64" s="23">
        <f t="shared" si="19"/>
        <v>0</v>
      </c>
      <c r="Q64" s="23">
        <f t="shared" si="20"/>
        <v>0</v>
      </c>
    </row>
    <row r="65" spans="1:17">
      <c r="A65" s="28">
        <v>792</v>
      </c>
      <c r="B65" s="82">
        <v>0</v>
      </c>
      <c r="C65" s="82">
        <v>0</v>
      </c>
      <c r="D65" s="82">
        <v>0</v>
      </c>
      <c r="E65" s="82">
        <v>0</v>
      </c>
      <c r="F65" s="82">
        <v>0</v>
      </c>
      <c r="H65" s="15"/>
      <c r="I65" s="20"/>
      <c r="J65" s="20">
        <v>792</v>
      </c>
      <c r="K65" s="164" t="s">
        <v>202</v>
      </c>
      <c r="L65" s="164"/>
      <c r="M65" s="23">
        <f t="shared" si="16"/>
        <v>0</v>
      </c>
      <c r="N65" s="23">
        <f t="shared" si="17"/>
        <v>0</v>
      </c>
      <c r="O65" s="23">
        <f t="shared" si="18"/>
        <v>0</v>
      </c>
      <c r="P65" s="23">
        <f t="shared" si="19"/>
        <v>0</v>
      </c>
      <c r="Q65" s="23">
        <f t="shared" si="20"/>
        <v>0</v>
      </c>
    </row>
    <row r="66" spans="1:17">
      <c r="A66" s="28">
        <v>793</v>
      </c>
      <c r="B66" s="82">
        <v>0</v>
      </c>
      <c r="C66" s="82">
        <v>0</v>
      </c>
      <c r="D66" s="82">
        <v>0</v>
      </c>
      <c r="E66" s="82">
        <v>0</v>
      </c>
      <c r="F66" s="82">
        <v>0</v>
      </c>
      <c r="H66" s="15"/>
      <c r="I66" s="20"/>
      <c r="J66" s="20">
        <v>793</v>
      </c>
      <c r="K66" s="164" t="s">
        <v>203</v>
      </c>
      <c r="L66" s="164"/>
      <c r="M66" s="23">
        <f t="shared" si="16"/>
        <v>0</v>
      </c>
      <c r="N66" s="23">
        <f t="shared" si="17"/>
        <v>0</v>
      </c>
      <c r="O66" s="23">
        <f t="shared" si="18"/>
        <v>0</v>
      </c>
      <c r="P66" s="23">
        <f t="shared" si="19"/>
        <v>0</v>
      </c>
      <c r="Q66" s="23">
        <f t="shared" si="20"/>
        <v>0</v>
      </c>
    </row>
    <row r="67" spans="1:17">
      <c r="A67" s="28">
        <v>794</v>
      </c>
      <c r="B67" s="82">
        <v>0</v>
      </c>
      <c r="C67" s="82">
        <v>0</v>
      </c>
      <c r="D67" s="82">
        <v>0</v>
      </c>
      <c r="E67" s="82">
        <v>0</v>
      </c>
      <c r="F67" s="82">
        <v>0</v>
      </c>
      <c r="H67" s="15"/>
      <c r="I67" s="20"/>
      <c r="J67" s="20">
        <v>794</v>
      </c>
      <c r="K67" s="164" t="s">
        <v>263</v>
      </c>
      <c r="L67" s="164"/>
      <c r="M67" s="23">
        <f t="shared" si="16"/>
        <v>0</v>
      </c>
      <c r="N67" s="23">
        <f t="shared" si="17"/>
        <v>0</v>
      </c>
      <c r="O67" s="23">
        <f t="shared" si="18"/>
        <v>0</v>
      </c>
      <c r="P67" s="23">
        <f t="shared" si="19"/>
        <v>0</v>
      </c>
      <c r="Q67" s="23">
        <f t="shared" si="20"/>
        <v>0</v>
      </c>
    </row>
    <row r="68" spans="1:17">
      <c r="A68" s="28">
        <v>795</v>
      </c>
      <c r="B68" s="82">
        <v>0</v>
      </c>
      <c r="C68" s="82">
        <v>0</v>
      </c>
      <c r="D68" s="82">
        <v>0</v>
      </c>
      <c r="E68" s="82">
        <v>0</v>
      </c>
      <c r="F68" s="82">
        <v>0</v>
      </c>
      <c r="H68" s="15"/>
      <c r="I68" s="20"/>
      <c r="J68" s="20">
        <v>795</v>
      </c>
      <c r="K68" s="164" t="s">
        <v>205</v>
      </c>
      <c r="L68" s="164"/>
      <c r="M68" s="23">
        <f t="shared" si="16"/>
        <v>0</v>
      </c>
      <c r="N68" s="23">
        <f t="shared" si="17"/>
        <v>0</v>
      </c>
      <c r="O68" s="23">
        <f t="shared" si="18"/>
        <v>0</v>
      </c>
      <c r="P68" s="23">
        <f t="shared" si="19"/>
        <v>0</v>
      </c>
      <c r="Q68" s="23">
        <f t="shared" si="20"/>
        <v>0</v>
      </c>
    </row>
    <row r="69" spans="1:17">
      <c r="A69" s="28">
        <v>796</v>
      </c>
      <c r="B69" s="82">
        <v>0</v>
      </c>
      <c r="C69" s="82">
        <v>0</v>
      </c>
      <c r="D69" s="82">
        <v>0</v>
      </c>
      <c r="E69" s="82">
        <v>0</v>
      </c>
      <c r="F69" s="82">
        <v>0</v>
      </c>
      <c r="H69" s="15"/>
      <c r="I69" s="20"/>
      <c r="J69" s="20">
        <v>796</v>
      </c>
      <c r="K69" s="164" t="s">
        <v>206</v>
      </c>
      <c r="L69" s="164"/>
      <c r="M69" s="23">
        <f t="shared" si="16"/>
        <v>0</v>
      </c>
      <c r="N69" s="23">
        <f t="shared" si="17"/>
        <v>0</v>
      </c>
      <c r="O69" s="23">
        <f t="shared" si="18"/>
        <v>0</v>
      </c>
      <c r="P69" s="23">
        <f t="shared" si="19"/>
        <v>0</v>
      </c>
      <c r="Q69" s="23">
        <f t="shared" si="20"/>
        <v>0</v>
      </c>
    </row>
    <row r="70" spans="1:17">
      <c r="A70" s="28">
        <v>797</v>
      </c>
      <c r="B70" s="82">
        <v>0</v>
      </c>
      <c r="C70" s="82">
        <v>0</v>
      </c>
      <c r="D70" s="82">
        <v>0</v>
      </c>
      <c r="E70" s="82">
        <v>0</v>
      </c>
      <c r="F70" s="82">
        <v>994674.94</v>
      </c>
      <c r="H70" s="15"/>
      <c r="I70" s="20"/>
      <c r="J70" s="20">
        <v>797</v>
      </c>
      <c r="K70" s="164" t="s">
        <v>207</v>
      </c>
      <c r="L70" s="164"/>
      <c r="M70" s="23">
        <f t="shared" si="16"/>
        <v>0</v>
      </c>
      <c r="N70" s="23">
        <f t="shared" si="17"/>
        <v>0</v>
      </c>
      <c r="O70" s="23">
        <f t="shared" si="18"/>
        <v>0</v>
      </c>
      <c r="P70" s="23">
        <f t="shared" si="19"/>
        <v>0</v>
      </c>
      <c r="Q70" s="23">
        <f t="shared" si="20"/>
        <v>994674.94</v>
      </c>
    </row>
    <row r="71" spans="1:17">
      <c r="A71" s="28">
        <v>799</v>
      </c>
      <c r="B71" s="82">
        <v>0</v>
      </c>
      <c r="C71" s="82">
        <v>0</v>
      </c>
      <c r="D71" s="82">
        <v>0</v>
      </c>
      <c r="E71" s="82">
        <v>0</v>
      </c>
      <c r="F71" s="82">
        <v>0</v>
      </c>
      <c r="H71" s="15"/>
      <c r="I71" s="20"/>
      <c r="J71" s="20">
        <v>799</v>
      </c>
      <c r="K71" s="164" t="s">
        <v>208</v>
      </c>
      <c r="L71" s="164"/>
      <c r="M71" s="23">
        <f t="shared" si="16"/>
        <v>0</v>
      </c>
      <c r="N71" s="23">
        <f t="shared" si="17"/>
        <v>0</v>
      </c>
      <c r="O71" s="23">
        <f t="shared" si="18"/>
        <v>0</v>
      </c>
      <c r="P71" s="23">
        <f t="shared" si="19"/>
        <v>0</v>
      </c>
      <c r="Q71" s="23">
        <f t="shared" si="20"/>
        <v>0</v>
      </c>
    </row>
    <row r="72" spans="1:17">
      <c r="A72" s="27"/>
      <c r="H72" s="12">
        <v>8</v>
      </c>
      <c r="I72" s="165" t="s">
        <v>264</v>
      </c>
      <c r="J72" s="165"/>
      <c r="K72" s="165"/>
      <c r="L72" s="165"/>
      <c r="M72" s="21">
        <f>SUM(M73,M82,M85,M94,M97,M100,M101,M102)</f>
        <v>92700</v>
      </c>
      <c r="N72" s="21">
        <f>SUM(N73,N82,N85,N94,N97,N100,N101,N102)</f>
        <v>15492940.59</v>
      </c>
      <c r="O72" s="21">
        <f>SUM(O73,O82,O85,O94,O97,O100,O101,O102)</f>
        <v>9500</v>
      </c>
      <c r="P72" s="21">
        <f>SUM(P73,P82,P85,P94,P97,P100,P101,P102)</f>
        <v>2617.64</v>
      </c>
      <c r="Q72" s="21">
        <f>SUM(Q73,Q82,Q85,Q94,Q97,Q100,Q101,Q102)</f>
        <v>12111.16</v>
      </c>
    </row>
    <row r="73" spans="1:17">
      <c r="A73" s="27"/>
      <c r="H73" s="15"/>
      <c r="I73" s="18">
        <v>80</v>
      </c>
      <c r="J73" s="167" t="s">
        <v>265</v>
      </c>
      <c r="K73" s="167"/>
      <c r="L73" s="167"/>
      <c r="M73" s="22">
        <f>SUM(M74,M78)</f>
        <v>0</v>
      </c>
      <c r="N73" s="22">
        <f>SUM(N74,N78)</f>
        <v>0</v>
      </c>
      <c r="O73" s="22">
        <f>SUM(O74,O78)</f>
        <v>0</v>
      </c>
      <c r="P73" s="22">
        <f>SUM(P74,P78)</f>
        <v>0</v>
      </c>
      <c r="Q73" s="22">
        <f>SUM(Q74,Q78)</f>
        <v>0</v>
      </c>
    </row>
    <row r="74" spans="1:17">
      <c r="A74" s="27"/>
      <c r="H74" s="15"/>
      <c r="I74" s="20"/>
      <c r="J74" s="24">
        <v>800</v>
      </c>
      <c r="K74" s="166" t="s">
        <v>266</v>
      </c>
      <c r="L74" s="166"/>
      <c r="M74" s="22">
        <f>SUM(M75:M77)</f>
        <v>0</v>
      </c>
      <c r="N74" s="22">
        <f>SUM(N75:N77)</f>
        <v>0</v>
      </c>
      <c r="O74" s="22">
        <f>SUM(O75:O77)</f>
        <v>0</v>
      </c>
      <c r="P74" s="22">
        <f>SUM(P75:P77)</f>
        <v>0</v>
      </c>
      <c r="Q74" s="22">
        <f>SUM(Q75:Q77)</f>
        <v>0</v>
      </c>
    </row>
    <row r="75" spans="1:17">
      <c r="A75" s="28">
        <v>80000</v>
      </c>
      <c r="B75" s="82">
        <v>0</v>
      </c>
      <c r="C75" s="82">
        <v>0</v>
      </c>
      <c r="D75" s="82">
        <v>0</v>
      </c>
      <c r="E75" s="82">
        <v>0</v>
      </c>
      <c r="F75" s="82">
        <v>0</v>
      </c>
      <c r="H75" s="15"/>
      <c r="I75" s="20"/>
      <c r="J75" s="20"/>
      <c r="K75" s="20">
        <v>80000</v>
      </c>
      <c r="L75" s="81" t="s">
        <v>211</v>
      </c>
      <c r="M75" s="23">
        <f t="shared" ref="M75:Q77" si="21">B75</f>
        <v>0</v>
      </c>
      <c r="N75" s="23">
        <f t="shared" si="21"/>
        <v>0</v>
      </c>
      <c r="O75" s="23">
        <f t="shared" si="21"/>
        <v>0</v>
      </c>
      <c r="P75" s="23">
        <f t="shared" si="21"/>
        <v>0</v>
      </c>
      <c r="Q75" s="23">
        <f t="shared" si="21"/>
        <v>0</v>
      </c>
    </row>
    <row r="76" spans="1:17">
      <c r="A76" s="28">
        <v>80010</v>
      </c>
      <c r="B76" s="82">
        <v>0</v>
      </c>
      <c r="C76" s="82">
        <v>0</v>
      </c>
      <c r="D76" s="82">
        <v>0</v>
      </c>
      <c r="E76" s="82">
        <v>0</v>
      </c>
      <c r="F76" s="82">
        <v>0</v>
      </c>
      <c r="H76" s="15"/>
      <c r="I76" s="20"/>
      <c r="J76" s="20"/>
      <c r="K76" s="20">
        <v>80010</v>
      </c>
      <c r="L76" s="81" t="s">
        <v>176</v>
      </c>
      <c r="M76" s="23">
        <f t="shared" si="21"/>
        <v>0</v>
      </c>
      <c r="N76" s="23">
        <f t="shared" si="21"/>
        <v>0</v>
      </c>
      <c r="O76" s="23">
        <f t="shared" si="21"/>
        <v>0</v>
      </c>
      <c r="P76" s="23">
        <f t="shared" si="21"/>
        <v>0</v>
      </c>
      <c r="Q76" s="23">
        <f t="shared" si="21"/>
        <v>0</v>
      </c>
    </row>
    <row r="77" spans="1:17">
      <c r="A77" s="28">
        <v>80020</v>
      </c>
      <c r="B77" s="82">
        <v>0</v>
      </c>
      <c r="C77" s="82">
        <v>0</v>
      </c>
      <c r="D77" s="82">
        <v>0</v>
      </c>
      <c r="E77" s="82">
        <v>0</v>
      </c>
      <c r="F77" s="82">
        <v>0</v>
      </c>
      <c r="H77" s="15"/>
      <c r="I77" s="20"/>
      <c r="J77" s="20"/>
      <c r="K77" s="20">
        <v>80020</v>
      </c>
      <c r="L77" s="81" t="s">
        <v>188</v>
      </c>
      <c r="M77" s="23">
        <f t="shared" si="21"/>
        <v>0</v>
      </c>
      <c r="N77" s="23">
        <f t="shared" si="21"/>
        <v>0</v>
      </c>
      <c r="O77" s="23">
        <f t="shared" si="21"/>
        <v>0</v>
      </c>
      <c r="P77" s="23">
        <f t="shared" si="21"/>
        <v>0</v>
      </c>
      <c r="Q77" s="23">
        <f t="shared" si="21"/>
        <v>0</v>
      </c>
    </row>
    <row r="78" spans="1:17">
      <c r="A78" s="27"/>
      <c r="H78" s="15"/>
      <c r="I78" s="20"/>
      <c r="J78" s="24">
        <v>801</v>
      </c>
      <c r="K78" s="166" t="s">
        <v>267</v>
      </c>
      <c r="L78" s="166"/>
      <c r="M78" s="22">
        <f>SUM(M79:M81)</f>
        <v>0</v>
      </c>
      <c r="N78" s="22">
        <f>SUM(N79:N81)</f>
        <v>0</v>
      </c>
      <c r="O78" s="22">
        <f>SUM(O79:O81)</f>
        <v>0</v>
      </c>
      <c r="P78" s="22">
        <f>SUM(P79:P81)</f>
        <v>0</v>
      </c>
      <c r="Q78" s="22">
        <f>SUM(Q79:Q81)</f>
        <v>0</v>
      </c>
    </row>
    <row r="79" spans="1:17">
      <c r="A79" s="28">
        <v>80100</v>
      </c>
      <c r="B79" s="82">
        <v>0</v>
      </c>
      <c r="C79" s="82">
        <v>0</v>
      </c>
      <c r="D79" s="82">
        <v>0</v>
      </c>
      <c r="E79" s="82">
        <v>0</v>
      </c>
      <c r="F79" s="82">
        <v>0</v>
      </c>
      <c r="H79" s="15"/>
      <c r="I79" s="20"/>
      <c r="J79" s="20"/>
      <c r="K79" s="20">
        <v>80100</v>
      </c>
      <c r="L79" s="81" t="s">
        <v>211</v>
      </c>
      <c r="M79" s="23">
        <f t="shared" ref="M79:Q81" si="22">B79</f>
        <v>0</v>
      </c>
      <c r="N79" s="23">
        <f t="shared" si="22"/>
        <v>0</v>
      </c>
      <c r="O79" s="23">
        <f t="shared" si="22"/>
        <v>0</v>
      </c>
      <c r="P79" s="23">
        <f t="shared" si="22"/>
        <v>0</v>
      </c>
      <c r="Q79" s="23">
        <f t="shared" si="22"/>
        <v>0</v>
      </c>
    </row>
    <row r="80" spans="1:17">
      <c r="A80" s="28">
        <v>80110</v>
      </c>
      <c r="B80" s="82">
        <v>0</v>
      </c>
      <c r="C80" s="82">
        <v>0</v>
      </c>
      <c r="D80" s="82">
        <v>0</v>
      </c>
      <c r="E80" s="82">
        <v>0</v>
      </c>
      <c r="F80" s="82">
        <v>0</v>
      </c>
      <c r="H80" s="15"/>
      <c r="I80" s="20"/>
      <c r="J80" s="20"/>
      <c r="K80" s="20">
        <v>80110</v>
      </c>
      <c r="L80" s="81" t="s">
        <v>176</v>
      </c>
      <c r="M80" s="23">
        <f t="shared" si="22"/>
        <v>0</v>
      </c>
      <c r="N80" s="23">
        <f t="shared" si="22"/>
        <v>0</v>
      </c>
      <c r="O80" s="23">
        <f t="shared" si="22"/>
        <v>0</v>
      </c>
      <c r="P80" s="23">
        <f t="shared" si="22"/>
        <v>0</v>
      </c>
      <c r="Q80" s="23">
        <f t="shared" si="22"/>
        <v>0</v>
      </c>
    </row>
    <row r="81" spans="1:17">
      <c r="A81" s="28">
        <v>80120</v>
      </c>
      <c r="B81" s="82">
        <v>0</v>
      </c>
      <c r="C81" s="82">
        <v>0</v>
      </c>
      <c r="D81" s="82">
        <v>0</v>
      </c>
      <c r="E81" s="82">
        <v>0</v>
      </c>
      <c r="F81" s="82">
        <v>0</v>
      </c>
      <c r="H81" s="15"/>
      <c r="I81" s="20"/>
      <c r="J81" s="20"/>
      <c r="K81" s="20">
        <v>80120</v>
      </c>
      <c r="L81" s="81" t="s">
        <v>188</v>
      </c>
      <c r="M81" s="23">
        <f t="shared" si="22"/>
        <v>0</v>
      </c>
      <c r="N81" s="23">
        <f t="shared" si="22"/>
        <v>0</v>
      </c>
      <c r="O81" s="23">
        <f t="shared" si="22"/>
        <v>0</v>
      </c>
      <c r="P81" s="23">
        <f t="shared" si="22"/>
        <v>0</v>
      </c>
      <c r="Q81" s="23">
        <f t="shared" si="22"/>
        <v>0</v>
      </c>
    </row>
    <row r="82" spans="1:17">
      <c r="A82" s="27"/>
      <c r="H82" s="15"/>
      <c r="I82" s="18">
        <v>81</v>
      </c>
      <c r="J82" s="167" t="s">
        <v>268</v>
      </c>
      <c r="K82" s="167"/>
      <c r="L82" s="167"/>
      <c r="M82" s="22">
        <f>SUM(M83:M84)</f>
        <v>0</v>
      </c>
      <c r="N82" s="22">
        <f>SUM(N83:N84)</f>
        <v>0</v>
      </c>
      <c r="O82" s="22">
        <f>SUM(O83:O84)</f>
        <v>0</v>
      </c>
      <c r="P82" s="22">
        <f>SUM(P83:P84)</f>
        <v>0</v>
      </c>
      <c r="Q82" s="22">
        <f>SUM(Q83:Q84)</f>
        <v>0</v>
      </c>
    </row>
    <row r="83" spans="1:17">
      <c r="A83" s="28">
        <v>810</v>
      </c>
      <c r="B83" s="82">
        <v>0</v>
      </c>
      <c r="C83" s="82">
        <v>0</v>
      </c>
      <c r="D83" s="82">
        <v>0</v>
      </c>
      <c r="E83" s="82">
        <v>0</v>
      </c>
      <c r="F83" s="82">
        <v>0</v>
      </c>
      <c r="H83" s="15"/>
      <c r="I83" s="20"/>
      <c r="J83" s="20">
        <v>810</v>
      </c>
      <c r="K83" s="164" t="s">
        <v>269</v>
      </c>
      <c r="L83" s="164"/>
      <c r="M83" s="23">
        <f t="shared" ref="M83:Q84" si="23">B83</f>
        <v>0</v>
      </c>
      <c r="N83" s="23">
        <f t="shared" si="23"/>
        <v>0</v>
      </c>
      <c r="O83" s="23">
        <f t="shared" si="23"/>
        <v>0</v>
      </c>
      <c r="P83" s="23">
        <f t="shared" si="23"/>
        <v>0</v>
      </c>
      <c r="Q83" s="23">
        <f t="shared" si="23"/>
        <v>0</v>
      </c>
    </row>
    <row r="84" spans="1:17">
      <c r="A84" s="28">
        <v>811</v>
      </c>
      <c r="B84" s="82">
        <v>0</v>
      </c>
      <c r="C84" s="82">
        <v>0</v>
      </c>
      <c r="D84" s="82">
        <v>0</v>
      </c>
      <c r="E84" s="82">
        <v>0</v>
      </c>
      <c r="F84" s="82">
        <v>0</v>
      </c>
      <c r="H84" s="15"/>
      <c r="I84" s="20"/>
      <c r="J84" s="20">
        <v>811</v>
      </c>
      <c r="K84" s="164" t="s">
        <v>270</v>
      </c>
      <c r="L84" s="164"/>
      <c r="M84" s="23">
        <f t="shared" si="23"/>
        <v>0</v>
      </c>
      <c r="N84" s="23">
        <f t="shared" si="23"/>
        <v>0</v>
      </c>
      <c r="O84" s="23">
        <f t="shared" si="23"/>
        <v>0</v>
      </c>
      <c r="P84" s="23">
        <f t="shared" si="23"/>
        <v>0</v>
      </c>
      <c r="Q84" s="23">
        <f t="shared" si="23"/>
        <v>0</v>
      </c>
    </row>
    <row r="85" spans="1:17">
      <c r="A85" s="27"/>
      <c r="H85" s="15"/>
      <c r="I85" s="18">
        <v>82</v>
      </c>
      <c r="J85" s="167" t="s">
        <v>652</v>
      </c>
      <c r="K85" s="167"/>
      <c r="L85" s="167"/>
      <c r="M85" s="22">
        <f>SUM(M86,M90)</f>
        <v>0</v>
      </c>
      <c r="N85" s="22">
        <f>SUM(N86,N90)</f>
        <v>0</v>
      </c>
      <c r="O85" s="22">
        <f>SUM(O86,O90)</f>
        <v>0</v>
      </c>
      <c r="P85" s="22">
        <f>SUM(P86,P90)</f>
        <v>0</v>
      </c>
      <c r="Q85" s="22">
        <f>SUM(Q86,Q90)</f>
        <v>0</v>
      </c>
    </row>
    <row r="86" spans="1:17">
      <c r="A86" s="27"/>
      <c r="H86" s="15"/>
      <c r="I86" s="20"/>
      <c r="J86" s="24">
        <v>820</v>
      </c>
      <c r="K86" s="166" t="s">
        <v>653</v>
      </c>
      <c r="L86" s="166"/>
      <c r="M86" s="22">
        <f>SUM(M87:M89)</f>
        <v>0</v>
      </c>
      <c r="N86" s="22">
        <f>SUM(N87:N89)</f>
        <v>0</v>
      </c>
      <c r="O86" s="22">
        <f>SUM(O87:O89)</f>
        <v>0</v>
      </c>
      <c r="P86" s="22">
        <f>SUM(P87:P89)</f>
        <v>0</v>
      </c>
      <c r="Q86" s="22">
        <f>SUM(Q87:Q89)</f>
        <v>0</v>
      </c>
    </row>
    <row r="87" spans="1:17">
      <c r="A87" s="28">
        <v>82000</v>
      </c>
      <c r="B87" s="82">
        <v>0</v>
      </c>
      <c r="C87" s="82">
        <v>0</v>
      </c>
      <c r="D87" s="82">
        <v>0</v>
      </c>
      <c r="E87" s="82">
        <v>0</v>
      </c>
      <c r="F87" s="82">
        <v>0</v>
      </c>
      <c r="H87" s="15"/>
      <c r="I87" s="20"/>
      <c r="J87" s="20"/>
      <c r="K87" s="20">
        <v>82000</v>
      </c>
      <c r="L87" s="81" t="s">
        <v>211</v>
      </c>
      <c r="M87" s="23">
        <f t="shared" ref="M87:Q89" si="24">B87</f>
        <v>0</v>
      </c>
      <c r="N87" s="23">
        <f t="shared" si="24"/>
        <v>0</v>
      </c>
      <c r="O87" s="23">
        <f t="shared" si="24"/>
        <v>0</v>
      </c>
      <c r="P87" s="23">
        <f t="shared" si="24"/>
        <v>0</v>
      </c>
      <c r="Q87" s="23">
        <f t="shared" si="24"/>
        <v>0</v>
      </c>
    </row>
    <row r="88" spans="1:17">
      <c r="A88" s="28">
        <v>82010</v>
      </c>
      <c r="B88" s="82">
        <v>0</v>
      </c>
      <c r="C88" s="82">
        <v>0</v>
      </c>
      <c r="D88" s="82">
        <v>0</v>
      </c>
      <c r="E88" s="82">
        <v>0</v>
      </c>
      <c r="F88" s="82">
        <v>0</v>
      </c>
      <c r="H88" s="15"/>
      <c r="I88" s="20"/>
      <c r="J88" s="20"/>
      <c r="K88" s="20">
        <v>82010</v>
      </c>
      <c r="L88" s="81" t="s">
        <v>176</v>
      </c>
      <c r="M88" s="23">
        <f t="shared" si="24"/>
        <v>0</v>
      </c>
      <c r="N88" s="23">
        <f t="shared" si="24"/>
        <v>0</v>
      </c>
      <c r="O88" s="23">
        <f t="shared" si="24"/>
        <v>0</v>
      </c>
      <c r="P88" s="23">
        <f t="shared" si="24"/>
        <v>0</v>
      </c>
      <c r="Q88" s="23">
        <f t="shared" si="24"/>
        <v>0</v>
      </c>
    </row>
    <row r="89" spans="1:17">
      <c r="A89" s="28">
        <v>82020</v>
      </c>
      <c r="B89" s="82">
        <v>0</v>
      </c>
      <c r="C89" s="82">
        <v>0</v>
      </c>
      <c r="D89" s="82">
        <v>0</v>
      </c>
      <c r="E89" s="82">
        <v>0</v>
      </c>
      <c r="F89" s="82">
        <v>0</v>
      </c>
      <c r="H89" s="15"/>
      <c r="I89" s="20"/>
      <c r="J89" s="20"/>
      <c r="K89" s="20">
        <v>82020</v>
      </c>
      <c r="L89" s="81" t="s">
        <v>188</v>
      </c>
      <c r="M89" s="23">
        <f t="shared" si="24"/>
        <v>0</v>
      </c>
      <c r="N89" s="23">
        <f t="shared" si="24"/>
        <v>0</v>
      </c>
      <c r="O89" s="23">
        <f t="shared" si="24"/>
        <v>0</v>
      </c>
      <c r="P89" s="23">
        <f t="shared" si="24"/>
        <v>0</v>
      </c>
      <c r="Q89" s="23">
        <f t="shared" si="24"/>
        <v>0</v>
      </c>
    </row>
    <row r="90" spans="1:17">
      <c r="A90" s="27"/>
      <c r="H90" s="15"/>
      <c r="I90" s="20"/>
      <c r="J90" s="24">
        <v>821</v>
      </c>
      <c r="K90" s="166" t="s">
        <v>654</v>
      </c>
      <c r="L90" s="166"/>
      <c r="M90" s="22">
        <f>SUM(M91:M93)</f>
        <v>0</v>
      </c>
      <c r="N90" s="22">
        <f>SUM(N91:N93)</f>
        <v>0</v>
      </c>
      <c r="O90" s="22">
        <f>SUM(O91:O93)</f>
        <v>0</v>
      </c>
      <c r="P90" s="22">
        <f>SUM(P91:P93)</f>
        <v>0</v>
      </c>
      <c r="Q90" s="22">
        <f>SUM(Q91:Q93)</f>
        <v>0</v>
      </c>
    </row>
    <row r="91" spans="1:17">
      <c r="A91" s="28">
        <v>82100</v>
      </c>
      <c r="B91" s="82">
        <v>0</v>
      </c>
      <c r="C91" s="82">
        <v>0</v>
      </c>
      <c r="D91" s="82">
        <v>0</v>
      </c>
      <c r="E91" s="82">
        <v>0</v>
      </c>
      <c r="F91" s="82">
        <v>0</v>
      </c>
      <c r="H91" s="15"/>
      <c r="I91" s="20"/>
      <c r="J91" s="20"/>
      <c r="K91" s="20">
        <v>82100</v>
      </c>
      <c r="L91" s="81" t="s">
        <v>211</v>
      </c>
      <c r="M91" s="23">
        <f t="shared" ref="M91:Q93" si="25">B91</f>
        <v>0</v>
      </c>
      <c r="N91" s="23">
        <f t="shared" si="25"/>
        <v>0</v>
      </c>
      <c r="O91" s="23">
        <f t="shared" si="25"/>
        <v>0</v>
      </c>
      <c r="P91" s="23">
        <f t="shared" si="25"/>
        <v>0</v>
      </c>
      <c r="Q91" s="23">
        <f t="shared" si="25"/>
        <v>0</v>
      </c>
    </row>
    <row r="92" spans="1:17">
      <c r="A92" s="28">
        <v>82110</v>
      </c>
      <c r="B92" s="82">
        <v>0</v>
      </c>
      <c r="C92" s="82">
        <v>0</v>
      </c>
      <c r="D92" s="82">
        <v>0</v>
      </c>
      <c r="E92" s="82">
        <v>0</v>
      </c>
      <c r="F92" s="82">
        <v>0</v>
      </c>
      <c r="H92" s="15"/>
      <c r="I92" s="20"/>
      <c r="J92" s="20"/>
      <c r="K92" s="20">
        <v>82110</v>
      </c>
      <c r="L92" s="81" t="s">
        <v>176</v>
      </c>
      <c r="M92" s="23">
        <f t="shared" si="25"/>
        <v>0</v>
      </c>
      <c r="N92" s="23">
        <f t="shared" si="25"/>
        <v>0</v>
      </c>
      <c r="O92" s="23">
        <f t="shared" si="25"/>
        <v>0</v>
      </c>
      <c r="P92" s="23">
        <f t="shared" si="25"/>
        <v>0</v>
      </c>
      <c r="Q92" s="23">
        <f t="shared" si="25"/>
        <v>0</v>
      </c>
    </row>
    <row r="93" spans="1:17">
      <c r="A93" s="28">
        <v>82120</v>
      </c>
      <c r="B93" s="82">
        <v>0</v>
      </c>
      <c r="C93" s="82">
        <v>0</v>
      </c>
      <c r="D93" s="82">
        <v>0</v>
      </c>
      <c r="E93" s="82">
        <v>0</v>
      </c>
      <c r="F93" s="82">
        <v>0</v>
      </c>
      <c r="H93" s="15"/>
      <c r="I93" s="20"/>
      <c r="J93" s="20"/>
      <c r="K93" s="20">
        <v>82120</v>
      </c>
      <c r="L93" s="81" t="s">
        <v>188</v>
      </c>
      <c r="M93" s="23">
        <f t="shared" si="25"/>
        <v>0</v>
      </c>
      <c r="N93" s="23">
        <f t="shared" si="25"/>
        <v>0</v>
      </c>
      <c r="O93" s="23">
        <f t="shared" si="25"/>
        <v>0</v>
      </c>
      <c r="P93" s="23">
        <f t="shared" si="25"/>
        <v>0</v>
      </c>
      <c r="Q93" s="23">
        <f t="shared" si="25"/>
        <v>0</v>
      </c>
    </row>
    <row r="94" spans="1:17">
      <c r="A94" s="27"/>
      <c r="H94" s="15"/>
      <c r="I94" s="18">
        <v>83</v>
      </c>
      <c r="J94" s="167" t="s">
        <v>655</v>
      </c>
      <c r="K94" s="167"/>
      <c r="L94" s="167"/>
      <c r="M94" s="22">
        <f>SUM(M95:M96)</f>
        <v>92700</v>
      </c>
      <c r="N94" s="22">
        <f>SUM(N95:N96)</f>
        <v>92700</v>
      </c>
      <c r="O94" s="22">
        <f>SUM(O95:O96)</f>
        <v>9500</v>
      </c>
      <c r="P94" s="22">
        <f>SUM(P95:P96)</f>
        <v>2617.64</v>
      </c>
      <c r="Q94" s="22">
        <f>SUM(Q95:Q96)</f>
        <v>12111.16</v>
      </c>
    </row>
    <row r="95" spans="1:17">
      <c r="A95" s="28">
        <v>830</v>
      </c>
      <c r="B95" s="82">
        <v>92700</v>
      </c>
      <c r="C95" s="82">
        <v>92700</v>
      </c>
      <c r="D95" s="82">
        <v>9500</v>
      </c>
      <c r="E95" s="82">
        <v>2617.64</v>
      </c>
      <c r="F95" s="82">
        <v>12111.16</v>
      </c>
      <c r="H95" s="15"/>
      <c r="I95" s="20"/>
      <c r="J95" s="20">
        <v>830</v>
      </c>
      <c r="K95" s="164" t="s">
        <v>656</v>
      </c>
      <c r="L95" s="164"/>
      <c r="M95" s="23">
        <f t="shared" ref="M95:Q96" si="26">B95</f>
        <v>92700</v>
      </c>
      <c r="N95" s="23">
        <f t="shared" si="26"/>
        <v>92700</v>
      </c>
      <c r="O95" s="23">
        <f t="shared" si="26"/>
        <v>9500</v>
      </c>
      <c r="P95" s="23">
        <f t="shared" si="26"/>
        <v>2617.64</v>
      </c>
      <c r="Q95" s="23">
        <f t="shared" si="26"/>
        <v>12111.16</v>
      </c>
    </row>
    <row r="96" spans="1:17">
      <c r="A96" s="28">
        <v>831</v>
      </c>
      <c r="B96" s="82">
        <v>0</v>
      </c>
      <c r="C96" s="82">
        <v>0</v>
      </c>
      <c r="D96" s="82">
        <v>0</v>
      </c>
      <c r="E96" s="82">
        <v>0</v>
      </c>
      <c r="F96" s="82">
        <v>0</v>
      </c>
      <c r="H96" s="15"/>
      <c r="I96" s="20"/>
      <c r="J96" s="20">
        <v>831</v>
      </c>
      <c r="K96" s="164" t="s">
        <v>657</v>
      </c>
      <c r="L96" s="164"/>
      <c r="M96" s="23">
        <f t="shared" si="26"/>
        <v>0</v>
      </c>
      <c r="N96" s="23">
        <f t="shared" si="26"/>
        <v>0</v>
      </c>
      <c r="O96" s="23">
        <f t="shared" si="26"/>
        <v>0</v>
      </c>
      <c r="P96" s="23">
        <f t="shared" si="26"/>
        <v>0</v>
      </c>
      <c r="Q96" s="23">
        <f t="shared" si="26"/>
        <v>0</v>
      </c>
    </row>
    <row r="97" spans="1:17">
      <c r="A97" s="27"/>
      <c r="H97" s="15"/>
      <c r="I97" s="18">
        <v>84</v>
      </c>
      <c r="J97" s="167" t="s">
        <v>271</v>
      </c>
      <c r="K97" s="167"/>
      <c r="L97" s="167"/>
      <c r="M97" s="22">
        <f>SUM(M98:M99)</f>
        <v>0</v>
      </c>
      <c r="N97" s="22">
        <f>SUM(N98:N99)</f>
        <v>0</v>
      </c>
      <c r="O97" s="22">
        <f>SUM(O98:O99)</f>
        <v>0</v>
      </c>
      <c r="P97" s="22">
        <f>SUM(P98:P99)</f>
        <v>0</v>
      </c>
      <c r="Q97" s="22">
        <f>SUM(Q98:Q99)</f>
        <v>0</v>
      </c>
    </row>
    <row r="98" spans="1:17">
      <c r="A98" s="28">
        <v>840</v>
      </c>
      <c r="B98" s="82">
        <v>0</v>
      </c>
      <c r="C98" s="82">
        <v>0</v>
      </c>
      <c r="D98" s="82">
        <v>0</v>
      </c>
      <c r="E98" s="82">
        <v>0</v>
      </c>
      <c r="F98" s="82">
        <v>0</v>
      </c>
      <c r="H98" s="15"/>
      <c r="I98" s="20"/>
      <c r="J98" s="20">
        <v>840</v>
      </c>
      <c r="K98" s="164" t="s">
        <v>272</v>
      </c>
      <c r="L98" s="164"/>
      <c r="M98" s="23">
        <f t="shared" ref="M98:Q101" si="27">B98</f>
        <v>0</v>
      </c>
      <c r="N98" s="23">
        <f t="shared" si="27"/>
        <v>0</v>
      </c>
      <c r="O98" s="23">
        <f t="shared" si="27"/>
        <v>0</v>
      </c>
      <c r="P98" s="23">
        <f t="shared" si="27"/>
        <v>0</v>
      </c>
      <c r="Q98" s="23">
        <f t="shared" si="27"/>
        <v>0</v>
      </c>
    </row>
    <row r="99" spans="1:17">
      <c r="A99" s="28">
        <v>841</v>
      </c>
      <c r="B99" s="82">
        <v>0</v>
      </c>
      <c r="C99" s="82">
        <v>0</v>
      </c>
      <c r="D99" s="82">
        <v>0</v>
      </c>
      <c r="E99" s="82">
        <v>0</v>
      </c>
      <c r="F99" s="82">
        <v>0</v>
      </c>
      <c r="H99" s="15"/>
      <c r="I99" s="20"/>
      <c r="J99" s="20">
        <v>841</v>
      </c>
      <c r="K99" s="164" t="s">
        <v>273</v>
      </c>
      <c r="L99" s="164"/>
      <c r="M99" s="23">
        <f t="shared" si="27"/>
        <v>0</v>
      </c>
      <c r="N99" s="23">
        <f t="shared" si="27"/>
        <v>0</v>
      </c>
      <c r="O99" s="23">
        <f t="shared" si="27"/>
        <v>0</v>
      </c>
      <c r="P99" s="23">
        <f t="shared" si="27"/>
        <v>0</v>
      </c>
      <c r="Q99" s="23">
        <f t="shared" si="27"/>
        <v>0</v>
      </c>
    </row>
    <row r="100" spans="1:17">
      <c r="A100" s="26">
        <v>85</v>
      </c>
      <c r="B100" s="82">
        <v>0</v>
      </c>
      <c r="C100" s="82">
        <v>0</v>
      </c>
      <c r="D100" s="82">
        <v>0</v>
      </c>
      <c r="E100" s="82">
        <v>0</v>
      </c>
      <c r="F100" s="82">
        <v>0</v>
      </c>
      <c r="H100" s="15"/>
      <c r="I100" s="19">
        <v>85</v>
      </c>
      <c r="J100" s="168" t="s">
        <v>274</v>
      </c>
      <c r="K100" s="168"/>
      <c r="L100" s="168"/>
      <c r="M100" s="76">
        <f t="shared" si="27"/>
        <v>0</v>
      </c>
      <c r="N100" s="76">
        <f t="shared" si="27"/>
        <v>0</v>
      </c>
      <c r="O100" s="76">
        <f t="shared" si="27"/>
        <v>0</v>
      </c>
      <c r="P100" s="76">
        <f t="shared" si="27"/>
        <v>0</v>
      </c>
      <c r="Q100" s="76">
        <f t="shared" si="27"/>
        <v>0</v>
      </c>
    </row>
    <row r="101" spans="1:17">
      <c r="A101" s="26">
        <v>86</v>
      </c>
      <c r="B101" s="82">
        <v>0</v>
      </c>
      <c r="C101" s="82">
        <v>0</v>
      </c>
      <c r="D101" s="82">
        <v>0</v>
      </c>
      <c r="E101" s="82">
        <v>0</v>
      </c>
      <c r="F101" s="82">
        <v>0</v>
      </c>
      <c r="H101" s="15"/>
      <c r="I101" s="19">
        <v>86</v>
      </c>
      <c r="J101" s="168" t="s">
        <v>275</v>
      </c>
      <c r="K101" s="168"/>
      <c r="L101" s="168"/>
      <c r="M101" s="76">
        <f t="shared" si="27"/>
        <v>0</v>
      </c>
      <c r="N101" s="76">
        <f t="shared" si="27"/>
        <v>0</v>
      </c>
      <c r="O101" s="76">
        <f t="shared" si="27"/>
        <v>0</v>
      </c>
      <c r="P101" s="76">
        <f t="shared" si="27"/>
        <v>0</v>
      </c>
      <c r="Q101" s="76">
        <f t="shared" si="27"/>
        <v>0</v>
      </c>
    </row>
    <row r="102" spans="1:17">
      <c r="A102" s="27"/>
      <c r="H102" s="15"/>
      <c r="I102" s="18">
        <v>87</v>
      </c>
      <c r="J102" s="167" t="s">
        <v>276</v>
      </c>
      <c r="K102" s="167"/>
      <c r="L102" s="167"/>
      <c r="M102" s="22">
        <f>SUM(M103)</f>
        <v>0</v>
      </c>
      <c r="N102" s="22">
        <f>SUM(N103)</f>
        <v>15400240.59</v>
      </c>
      <c r="O102" s="22">
        <f>SUM(O103)</f>
        <v>0</v>
      </c>
      <c r="P102" s="22">
        <f>SUM(P103)</f>
        <v>0</v>
      </c>
      <c r="Q102" s="22">
        <f>SUM(Q103)</f>
        <v>0</v>
      </c>
    </row>
    <row r="103" spans="1:17" ht="15" customHeight="1">
      <c r="A103" s="27"/>
      <c r="H103" s="15"/>
      <c r="I103" s="20"/>
      <c r="J103" s="24">
        <v>870</v>
      </c>
      <c r="K103" s="166" t="s">
        <v>276</v>
      </c>
      <c r="L103" s="166"/>
      <c r="M103" s="22">
        <f>SUM(M104:M105)</f>
        <v>0</v>
      </c>
      <c r="N103" s="22">
        <f>SUM(N104:N105)</f>
        <v>15400240.59</v>
      </c>
      <c r="O103" s="22">
        <f>SUM(O104:O105)</f>
        <v>0</v>
      </c>
      <c r="P103" s="22">
        <f>SUM(P104:P105)</f>
        <v>0</v>
      </c>
      <c r="Q103" s="22">
        <f>SUM(Q104:Q105)</f>
        <v>0</v>
      </c>
    </row>
    <row r="104" spans="1:17">
      <c r="A104" s="28">
        <v>87000</v>
      </c>
      <c r="B104" s="82">
        <v>0</v>
      </c>
      <c r="C104" s="82">
        <v>2177451.77</v>
      </c>
      <c r="D104" s="82">
        <v>0</v>
      </c>
      <c r="E104" s="82">
        <v>0</v>
      </c>
      <c r="F104" s="82">
        <v>0</v>
      </c>
      <c r="H104" s="15"/>
      <c r="I104" s="20"/>
      <c r="J104" s="20"/>
      <c r="K104" s="20">
        <v>87000</v>
      </c>
      <c r="L104" s="81" t="s">
        <v>277</v>
      </c>
      <c r="M104" s="23">
        <f t="shared" ref="M104:Q105" si="28">B104</f>
        <v>0</v>
      </c>
      <c r="N104" s="23">
        <f t="shared" si="28"/>
        <v>2177451.77</v>
      </c>
      <c r="O104" s="23">
        <f t="shared" si="28"/>
        <v>0</v>
      </c>
      <c r="P104" s="23">
        <f t="shared" si="28"/>
        <v>0</v>
      </c>
      <c r="Q104" s="23">
        <f t="shared" si="28"/>
        <v>0</v>
      </c>
    </row>
    <row r="105" spans="1:17" ht="30">
      <c r="A105" s="28">
        <v>87010</v>
      </c>
      <c r="B105" s="82">
        <v>0</v>
      </c>
      <c r="C105" s="82">
        <v>13222788.82</v>
      </c>
      <c r="D105" s="82">
        <v>0</v>
      </c>
      <c r="E105" s="82">
        <v>0</v>
      </c>
      <c r="F105" s="82">
        <v>0</v>
      </c>
      <c r="H105" s="15"/>
      <c r="I105" s="20"/>
      <c r="J105" s="20"/>
      <c r="K105" s="20">
        <v>87010</v>
      </c>
      <c r="L105" s="81" t="s">
        <v>278</v>
      </c>
      <c r="M105" s="23">
        <f t="shared" si="28"/>
        <v>0</v>
      </c>
      <c r="N105" s="23">
        <f t="shared" si="28"/>
        <v>13222788.82</v>
      </c>
      <c r="O105" s="23">
        <f t="shared" si="28"/>
        <v>0</v>
      </c>
      <c r="P105" s="23">
        <f t="shared" si="28"/>
        <v>0</v>
      </c>
      <c r="Q105" s="23">
        <f t="shared" si="28"/>
        <v>0</v>
      </c>
    </row>
    <row r="106" spans="1:17">
      <c r="A106" s="27"/>
      <c r="H106" s="12">
        <v>9</v>
      </c>
      <c r="I106" s="165" t="s">
        <v>279</v>
      </c>
      <c r="J106" s="165"/>
      <c r="K106" s="165"/>
      <c r="L106" s="165"/>
      <c r="M106" s="21">
        <f>SUM(M107,M110,M115,M118,M121)</f>
        <v>1408074.27</v>
      </c>
      <c r="N106" s="21">
        <f>SUM(N107,N110,N115,N118,N121)</f>
        <v>1408074.27</v>
      </c>
      <c r="O106" s="21">
        <f>SUM(O107,O110,O115,O118,O121)</f>
        <v>1408074.27</v>
      </c>
      <c r="P106" s="21">
        <f>SUM(P107,P110,P115,P118,P121)</f>
        <v>1408074.27</v>
      </c>
      <c r="Q106" s="21">
        <f>SUM(Q107,Q110,Q115,Q118,Q121)</f>
        <v>0</v>
      </c>
    </row>
    <row r="107" spans="1:17">
      <c r="A107" s="27"/>
      <c r="H107" s="15"/>
      <c r="I107" s="18">
        <v>90</v>
      </c>
      <c r="J107" s="167" t="s">
        <v>280</v>
      </c>
      <c r="K107" s="167"/>
      <c r="L107" s="167"/>
      <c r="M107" s="22">
        <f>SUM(M108:M109)</f>
        <v>0</v>
      </c>
      <c r="N107" s="22">
        <f>SUM(N108:N109)</f>
        <v>0</v>
      </c>
      <c r="O107" s="22">
        <f>SUM(O108:O109)</f>
        <v>0</v>
      </c>
      <c r="P107" s="22">
        <f>SUM(P108:P109)</f>
        <v>0</v>
      </c>
      <c r="Q107" s="22">
        <f>SUM(Q108:Q109)</f>
        <v>0</v>
      </c>
    </row>
    <row r="108" spans="1:17">
      <c r="A108" s="28">
        <v>900</v>
      </c>
      <c r="B108" s="82">
        <v>0</v>
      </c>
      <c r="C108" s="82">
        <v>0</v>
      </c>
      <c r="D108" s="82">
        <v>0</v>
      </c>
      <c r="E108" s="82">
        <v>0</v>
      </c>
      <c r="F108" s="82">
        <v>0</v>
      </c>
      <c r="H108" s="15"/>
      <c r="I108" s="20"/>
      <c r="J108" s="20">
        <v>900</v>
      </c>
      <c r="K108" s="164" t="s">
        <v>281</v>
      </c>
      <c r="L108" s="164"/>
      <c r="M108" s="23">
        <f t="shared" ref="M108:Q109" si="29">B108</f>
        <v>0</v>
      </c>
      <c r="N108" s="23">
        <f t="shared" si="29"/>
        <v>0</v>
      </c>
      <c r="O108" s="23">
        <f t="shared" si="29"/>
        <v>0</v>
      </c>
      <c r="P108" s="23">
        <f t="shared" si="29"/>
        <v>0</v>
      </c>
      <c r="Q108" s="23">
        <f t="shared" si="29"/>
        <v>0</v>
      </c>
    </row>
    <row r="109" spans="1:17">
      <c r="A109" s="28">
        <v>901</v>
      </c>
      <c r="B109" s="82">
        <v>0</v>
      </c>
      <c r="C109" s="82">
        <v>0</v>
      </c>
      <c r="D109" s="82">
        <v>0</v>
      </c>
      <c r="E109" s="82">
        <v>0</v>
      </c>
      <c r="F109" s="82">
        <v>0</v>
      </c>
      <c r="H109" s="15"/>
      <c r="I109" s="20"/>
      <c r="J109" s="20">
        <v>901</v>
      </c>
      <c r="K109" s="164" t="s">
        <v>282</v>
      </c>
      <c r="L109" s="164"/>
      <c r="M109" s="23">
        <f t="shared" si="29"/>
        <v>0</v>
      </c>
      <c r="N109" s="23">
        <f t="shared" si="29"/>
        <v>0</v>
      </c>
      <c r="O109" s="23">
        <f t="shared" si="29"/>
        <v>0</v>
      </c>
      <c r="P109" s="23">
        <f t="shared" si="29"/>
        <v>0</v>
      </c>
      <c r="Q109" s="23">
        <f t="shared" si="29"/>
        <v>0</v>
      </c>
    </row>
    <row r="110" spans="1:17">
      <c r="A110" s="27"/>
      <c r="H110" s="15"/>
      <c r="I110" s="18">
        <v>91</v>
      </c>
      <c r="J110" s="166" t="s">
        <v>294</v>
      </c>
      <c r="K110" s="167"/>
      <c r="L110" s="167"/>
      <c r="M110" s="22">
        <f>SUM(M111:M114)</f>
        <v>1408074.27</v>
      </c>
      <c r="N110" s="22">
        <f>SUM(N111:N114)</f>
        <v>1408074.27</v>
      </c>
      <c r="O110" s="22">
        <f>SUM(O111:O114)</f>
        <v>1408074.27</v>
      </c>
      <c r="P110" s="22">
        <f>SUM(P111:P114)</f>
        <v>1408074.27</v>
      </c>
      <c r="Q110" s="22">
        <f>SUM(Q111:Q114)</f>
        <v>0</v>
      </c>
    </row>
    <row r="111" spans="1:17">
      <c r="A111" s="28">
        <v>910</v>
      </c>
      <c r="B111" s="82">
        <v>0</v>
      </c>
      <c r="C111" s="82">
        <v>0</v>
      </c>
      <c r="D111" s="82">
        <v>0</v>
      </c>
      <c r="E111" s="82">
        <v>0</v>
      </c>
      <c r="F111" s="82">
        <v>0</v>
      </c>
      <c r="H111" s="15"/>
      <c r="I111" s="20"/>
      <c r="J111" s="20">
        <v>910</v>
      </c>
      <c r="K111" s="164" t="s">
        <v>295</v>
      </c>
      <c r="L111" s="164"/>
      <c r="M111" s="23">
        <f t="shared" ref="M111:Q114" si="30">B111</f>
        <v>0</v>
      </c>
      <c r="N111" s="23">
        <f t="shared" si="30"/>
        <v>0</v>
      </c>
      <c r="O111" s="23">
        <f t="shared" si="30"/>
        <v>0</v>
      </c>
      <c r="P111" s="23">
        <f t="shared" si="30"/>
        <v>0</v>
      </c>
      <c r="Q111" s="23">
        <f t="shared" si="30"/>
        <v>0</v>
      </c>
    </row>
    <row r="112" spans="1:17">
      <c r="A112" s="28">
        <v>911</v>
      </c>
      <c r="B112" s="82">
        <v>0</v>
      </c>
      <c r="C112" s="82">
        <v>0</v>
      </c>
      <c r="D112" s="82">
        <v>0</v>
      </c>
      <c r="E112" s="82">
        <v>0</v>
      </c>
      <c r="F112" s="82">
        <v>0</v>
      </c>
      <c r="H112" s="15"/>
      <c r="I112" s="20"/>
      <c r="J112" s="20">
        <v>911</v>
      </c>
      <c r="K112" s="164" t="s">
        <v>296</v>
      </c>
      <c r="L112" s="164"/>
      <c r="M112" s="23">
        <f t="shared" si="30"/>
        <v>0</v>
      </c>
      <c r="N112" s="23">
        <f t="shared" si="30"/>
        <v>0</v>
      </c>
      <c r="O112" s="23">
        <f t="shared" si="30"/>
        <v>0</v>
      </c>
      <c r="P112" s="23">
        <f t="shared" si="30"/>
        <v>0</v>
      </c>
      <c r="Q112" s="23">
        <f t="shared" si="30"/>
        <v>0</v>
      </c>
    </row>
    <row r="113" spans="1:17">
      <c r="A113" s="28">
        <v>912</v>
      </c>
      <c r="B113" s="82">
        <v>0</v>
      </c>
      <c r="C113" s="82">
        <v>0</v>
      </c>
      <c r="D113" s="82">
        <v>0</v>
      </c>
      <c r="E113" s="82">
        <v>0</v>
      </c>
      <c r="F113" s="82">
        <v>0</v>
      </c>
      <c r="H113" s="15"/>
      <c r="I113" s="20"/>
      <c r="J113" s="20">
        <v>912</v>
      </c>
      <c r="K113" s="164" t="s">
        <v>297</v>
      </c>
      <c r="L113" s="164"/>
      <c r="M113" s="23">
        <f t="shared" si="30"/>
        <v>0</v>
      </c>
      <c r="N113" s="23">
        <f t="shared" si="30"/>
        <v>0</v>
      </c>
      <c r="O113" s="23">
        <f t="shared" si="30"/>
        <v>0</v>
      </c>
      <c r="P113" s="23">
        <f t="shared" si="30"/>
        <v>0</v>
      </c>
      <c r="Q113" s="23">
        <f t="shared" si="30"/>
        <v>0</v>
      </c>
    </row>
    <row r="114" spans="1:17">
      <c r="A114" s="28">
        <v>913</v>
      </c>
      <c r="B114" s="82">
        <v>1408074.27</v>
      </c>
      <c r="C114" s="82">
        <v>1408074.27</v>
      </c>
      <c r="D114" s="82">
        <v>1408074.27</v>
      </c>
      <c r="E114" s="82">
        <v>1408074.27</v>
      </c>
      <c r="F114" s="82">
        <v>0</v>
      </c>
      <c r="H114" s="15"/>
      <c r="I114" s="20"/>
      <c r="J114" s="20">
        <v>913</v>
      </c>
      <c r="K114" s="164" t="s">
        <v>298</v>
      </c>
      <c r="L114" s="164"/>
      <c r="M114" s="23">
        <f t="shared" si="30"/>
        <v>1408074.27</v>
      </c>
      <c r="N114" s="23">
        <f t="shared" si="30"/>
        <v>1408074.27</v>
      </c>
      <c r="O114" s="23">
        <f t="shared" si="30"/>
        <v>1408074.27</v>
      </c>
      <c r="P114" s="23">
        <f t="shared" si="30"/>
        <v>1408074.27</v>
      </c>
      <c r="Q114" s="23">
        <f t="shared" si="30"/>
        <v>0</v>
      </c>
    </row>
    <row r="115" spans="1:17">
      <c r="A115" s="27"/>
      <c r="H115" s="15"/>
      <c r="I115" s="18">
        <v>92</v>
      </c>
      <c r="J115" s="167" t="s">
        <v>283</v>
      </c>
      <c r="K115" s="167"/>
      <c r="L115" s="167"/>
      <c r="M115" s="22">
        <f>SUM(M116:M117)</f>
        <v>0</v>
      </c>
      <c r="N115" s="22">
        <f>SUM(N116:N117)</f>
        <v>0</v>
      </c>
      <c r="O115" s="22">
        <f>SUM(O116:O117)</f>
        <v>0</v>
      </c>
      <c r="P115" s="22">
        <f>SUM(P116:P117)</f>
        <v>0</v>
      </c>
      <c r="Q115" s="22">
        <f>SUM(Q116:Q117)</f>
        <v>0</v>
      </c>
    </row>
    <row r="116" spans="1:17">
      <c r="A116" s="28">
        <v>920</v>
      </c>
      <c r="B116" s="82">
        <v>0</v>
      </c>
      <c r="C116" s="82">
        <v>0</v>
      </c>
      <c r="D116" s="82">
        <v>0</v>
      </c>
      <c r="E116" s="82">
        <v>0</v>
      </c>
      <c r="F116" s="82">
        <v>0</v>
      </c>
      <c r="H116" s="15"/>
      <c r="I116" s="20"/>
      <c r="J116" s="20">
        <v>920</v>
      </c>
      <c r="K116" s="164" t="s">
        <v>284</v>
      </c>
      <c r="L116" s="164"/>
      <c r="M116" s="23">
        <f t="shared" ref="M116:Q117" si="31">B116</f>
        <v>0</v>
      </c>
      <c r="N116" s="23">
        <f t="shared" si="31"/>
        <v>0</v>
      </c>
      <c r="O116" s="23">
        <f t="shared" si="31"/>
        <v>0</v>
      </c>
      <c r="P116" s="23">
        <f t="shared" si="31"/>
        <v>0</v>
      </c>
      <c r="Q116" s="23">
        <f t="shared" si="31"/>
        <v>0</v>
      </c>
    </row>
    <row r="117" spans="1:17">
      <c r="A117" s="28">
        <v>921</v>
      </c>
      <c r="B117" s="82">
        <v>0</v>
      </c>
      <c r="C117" s="82">
        <v>0</v>
      </c>
      <c r="D117" s="82">
        <v>0</v>
      </c>
      <c r="E117" s="82">
        <v>0</v>
      </c>
      <c r="F117" s="82">
        <v>0</v>
      </c>
      <c r="H117" s="15"/>
      <c r="I117" s="20"/>
      <c r="J117" s="20">
        <v>921</v>
      </c>
      <c r="K117" s="164" t="s">
        <v>285</v>
      </c>
      <c r="L117" s="164"/>
      <c r="M117" s="23">
        <f t="shared" si="31"/>
        <v>0</v>
      </c>
      <c r="N117" s="23">
        <f t="shared" si="31"/>
        <v>0</v>
      </c>
      <c r="O117" s="23">
        <f t="shared" si="31"/>
        <v>0</v>
      </c>
      <c r="P117" s="23">
        <f t="shared" si="31"/>
        <v>0</v>
      </c>
      <c r="Q117" s="23">
        <f t="shared" si="31"/>
        <v>0</v>
      </c>
    </row>
    <row r="118" spans="1:17">
      <c r="A118" s="27"/>
      <c r="H118" s="15"/>
      <c r="I118" s="18">
        <v>93</v>
      </c>
      <c r="J118" s="166" t="s">
        <v>299</v>
      </c>
      <c r="K118" s="167"/>
      <c r="L118" s="167"/>
      <c r="M118" s="22">
        <f>SUM(M119:M120)</f>
        <v>0</v>
      </c>
      <c r="N118" s="22">
        <f>SUM(N119:N120)</f>
        <v>0</v>
      </c>
      <c r="O118" s="22">
        <f>SUM(O119:O120)</f>
        <v>0</v>
      </c>
      <c r="P118" s="22">
        <f>SUM(P119:P120)</f>
        <v>0</v>
      </c>
      <c r="Q118" s="22">
        <f>SUM(Q119:Q120)</f>
        <v>0</v>
      </c>
    </row>
    <row r="119" spans="1:17">
      <c r="A119" s="28">
        <v>930</v>
      </c>
      <c r="B119" s="82">
        <v>0</v>
      </c>
      <c r="C119" s="82">
        <v>0</v>
      </c>
      <c r="D119" s="82">
        <v>0</v>
      </c>
      <c r="E119" s="82">
        <v>0</v>
      </c>
      <c r="F119" s="82">
        <v>0</v>
      </c>
      <c r="H119" s="15"/>
      <c r="I119" s="20"/>
      <c r="J119" s="20">
        <v>930</v>
      </c>
      <c r="K119" s="164" t="s">
        <v>300</v>
      </c>
      <c r="L119" s="164"/>
      <c r="M119" s="23">
        <f t="shared" ref="M119:Q120" si="32">B119</f>
        <v>0</v>
      </c>
      <c r="N119" s="23">
        <f t="shared" si="32"/>
        <v>0</v>
      </c>
      <c r="O119" s="23">
        <f t="shared" si="32"/>
        <v>0</v>
      </c>
      <c r="P119" s="23">
        <f t="shared" si="32"/>
        <v>0</v>
      </c>
      <c r="Q119" s="23">
        <f t="shared" si="32"/>
        <v>0</v>
      </c>
    </row>
    <row r="120" spans="1:17">
      <c r="A120" s="28">
        <v>931</v>
      </c>
      <c r="B120" s="82">
        <v>0</v>
      </c>
      <c r="C120" s="82">
        <v>0</v>
      </c>
      <c r="D120" s="82">
        <v>0</v>
      </c>
      <c r="E120" s="82">
        <v>0</v>
      </c>
      <c r="F120" s="82">
        <v>0</v>
      </c>
      <c r="H120" s="15"/>
      <c r="I120" s="20"/>
      <c r="J120" s="20">
        <v>931</v>
      </c>
      <c r="K120" s="164" t="s">
        <v>301</v>
      </c>
      <c r="L120" s="164"/>
      <c r="M120" s="23">
        <f t="shared" si="32"/>
        <v>0</v>
      </c>
      <c r="N120" s="23">
        <f t="shared" si="32"/>
        <v>0</v>
      </c>
      <c r="O120" s="23">
        <f t="shared" si="32"/>
        <v>0</v>
      </c>
      <c r="P120" s="23">
        <f t="shared" si="32"/>
        <v>0</v>
      </c>
      <c r="Q120" s="23">
        <f t="shared" si="32"/>
        <v>0</v>
      </c>
    </row>
    <row r="121" spans="1:17">
      <c r="A121" s="27"/>
      <c r="H121" s="15"/>
      <c r="I121" s="18">
        <v>94</v>
      </c>
      <c r="J121" s="167" t="s">
        <v>286</v>
      </c>
      <c r="K121" s="167"/>
      <c r="L121" s="167"/>
      <c r="M121" s="22">
        <f>SUM(M122:M123)</f>
        <v>0</v>
      </c>
      <c r="N121" s="22">
        <f>SUM(N122:N123)</f>
        <v>0</v>
      </c>
      <c r="O121" s="22">
        <f>SUM(O122:O123)</f>
        <v>0</v>
      </c>
      <c r="P121" s="22">
        <f>SUM(P122:P123)</f>
        <v>0</v>
      </c>
      <c r="Q121" s="22">
        <f>SUM(Q122:Q123)</f>
        <v>0</v>
      </c>
    </row>
    <row r="122" spans="1:17">
      <c r="A122" s="28">
        <v>940</v>
      </c>
      <c r="B122" s="82">
        <v>0</v>
      </c>
      <c r="C122" s="82">
        <v>0</v>
      </c>
      <c r="D122" s="82">
        <v>0</v>
      </c>
      <c r="E122" s="82">
        <v>0</v>
      </c>
      <c r="F122" s="82">
        <v>0</v>
      </c>
      <c r="H122" s="15"/>
      <c r="I122" s="20"/>
      <c r="J122" s="20">
        <v>940</v>
      </c>
      <c r="K122" s="164" t="s">
        <v>287</v>
      </c>
      <c r="L122" s="164"/>
      <c r="M122" s="23">
        <f t="shared" ref="M122:Q123" si="33">B122</f>
        <v>0</v>
      </c>
      <c r="N122" s="23">
        <f t="shared" si="33"/>
        <v>0</v>
      </c>
      <c r="O122" s="23">
        <f t="shared" si="33"/>
        <v>0</v>
      </c>
      <c r="P122" s="23">
        <f t="shared" si="33"/>
        <v>0</v>
      </c>
      <c r="Q122" s="23">
        <f t="shared" si="33"/>
        <v>0</v>
      </c>
    </row>
    <row r="123" spans="1:17">
      <c r="A123" s="28">
        <v>941</v>
      </c>
      <c r="B123" s="82">
        <v>0</v>
      </c>
      <c r="C123" s="82">
        <v>0</v>
      </c>
      <c r="D123" s="82">
        <v>0</v>
      </c>
      <c r="E123" s="82">
        <v>0</v>
      </c>
      <c r="F123" s="82">
        <v>0</v>
      </c>
      <c r="H123" s="15"/>
      <c r="I123" s="20"/>
      <c r="J123" s="20">
        <v>941</v>
      </c>
      <c r="K123" s="164" t="s">
        <v>288</v>
      </c>
      <c r="L123" s="164"/>
      <c r="M123" s="23">
        <f t="shared" si="33"/>
        <v>0</v>
      </c>
      <c r="N123" s="23">
        <f t="shared" si="33"/>
        <v>0</v>
      </c>
      <c r="O123" s="23">
        <f t="shared" si="33"/>
        <v>0</v>
      </c>
      <c r="P123" s="23">
        <f t="shared" si="33"/>
        <v>0</v>
      </c>
      <c r="Q123" s="23">
        <f t="shared" si="33"/>
        <v>0</v>
      </c>
    </row>
    <row r="124" spans="1:17">
      <c r="H124" s="12"/>
      <c r="I124" s="165" t="s">
        <v>302</v>
      </c>
      <c r="J124" s="165"/>
      <c r="K124" s="165"/>
      <c r="L124" s="165"/>
      <c r="M124" s="21">
        <f>SUM(M11,M24,M72,M106)</f>
        <v>1500774.27</v>
      </c>
      <c r="N124" s="21">
        <f>SUM(N11,N24,N72,N106)</f>
        <v>17142189.27</v>
      </c>
      <c r="O124" s="21">
        <f>SUM(O11,O24,O72,O106)</f>
        <v>4050268.74</v>
      </c>
      <c r="P124" s="21">
        <f>SUM(P11,P24,P72,P106)</f>
        <v>4043386.3800000004</v>
      </c>
      <c r="Q124" s="21">
        <f>SUM(Q11,Q24,Q72,Q106)</f>
        <v>1006786.1</v>
      </c>
    </row>
    <row r="126" spans="1:17">
      <c r="H126" s="8" t="s">
        <v>698</v>
      </c>
    </row>
    <row r="127" spans="1:17">
      <c r="H127" s="8" t="s">
        <v>30</v>
      </c>
    </row>
  </sheetData>
  <mergeCells count="96">
    <mergeCell ref="H10:L10"/>
    <mergeCell ref="H2:Q2"/>
    <mergeCell ref="L4:N4"/>
    <mergeCell ref="M8:Q8"/>
    <mergeCell ref="H9:L9"/>
    <mergeCell ref="M9:P9"/>
    <mergeCell ref="J22:L22"/>
    <mergeCell ref="K19:L19"/>
    <mergeCell ref="K20:L20"/>
    <mergeCell ref="K21:L21"/>
    <mergeCell ref="I11:L11"/>
    <mergeCell ref="J12:L12"/>
    <mergeCell ref="K13:L13"/>
    <mergeCell ref="K14:L14"/>
    <mergeCell ref="K15:L15"/>
    <mergeCell ref="K16:L16"/>
    <mergeCell ref="K17:L17"/>
    <mergeCell ref="J18:L18"/>
    <mergeCell ref="K38:L38"/>
    <mergeCell ref="K23:L23"/>
    <mergeCell ref="I24:L24"/>
    <mergeCell ref="J25:L25"/>
    <mergeCell ref="J26:L26"/>
    <mergeCell ref="J27:L27"/>
    <mergeCell ref="K28:L28"/>
    <mergeCell ref="K29:L29"/>
    <mergeCell ref="K32:L32"/>
    <mergeCell ref="K33:L33"/>
    <mergeCell ref="J36:L36"/>
    <mergeCell ref="J37:L37"/>
    <mergeCell ref="K56:L56"/>
    <mergeCell ref="K39:L39"/>
    <mergeCell ref="J40:L40"/>
    <mergeCell ref="K41:L41"/>
    <mergeCell ref="K48:L48"/>
    <mergeCell ref="K49:L49"/>
    <mergeCell ref="K50:L50"/>
    <mergeCell ref="J51:L51"/>
    <mergeCell ref="K52:L52"/>
    <mergeCell ref="K53:L53"/>
    <mergeCell ref="K54:L54"/>
    <mergeCell ref="K55:L55"/>
    <mergeCell ref="K68:L68"/>
    <mergeCell ref="K57:L57"/>
    <mergeCell ref="K58:L58"/>
    <mergeCell ref="K59:L59"/>
    <mergeCell ref="J60:L60"/>
    <mergeCell ref="J61:L61"/>
    <mergeCell ref="J62:L62"/>
    <mergeCell ref="K63:L63"/>
    <mergeCell ref="K64:L64"/>
    <mergeCell ref="K65:L65"/>
    <mergeCell ref="K66:L66"/>
    <mergeCell ref="K67:L67"/>
    <mergeCell ref="J85:L85"/>
    <mergeCell ref="K69:L69"/>
    <mergeCell ref="K70:L70"/>
    <mergeCell ref="K71:L71"/>
    <mergeCell ref="I72:L72"/>
    <mergeCell ref="J73:L73"/>
    <mergeCell ref="K74:L74"/>
    <mergeCell ref="K78:L78"/>
    <mergeCell ref="J82:L82"/>
    <mergeCell ref="K83:L83"/>
    <mergeCell ref="K84:L84"/>
    <mergeCell ref="K103:L103"/>
    <mergeCell ref="K86:L86"/>
    <mergeCell ref="K90:L90"/>
    <mergeCell ref="J94:L94"/>
    <mergeCell ref="K95:L95"/>
    <mergeCell ref="K96:L96"/>
    <mergeCell ref="J97:L97"/>
    <mergeCell ref="K98:L98"/>
    <mergeCell ref="K99:L99"/>
    <mergeCell ref="J100:L100"/>
    <mergeCell ref="J101:L101"/>
    <mergeCell ref="J102:L102"/>
    <mergeCell ref="I106:L106"/>
    <mergeCell ref="J107:L107"/>
    <mergeCell ref="J110:L110"/>
    <mergeCell ref="J115:L115"/>
    <mergeCell ref="J118:L118"/>
    <mergeCell ref="K108:L108"/>
    <mergeCell ref="K109:L109"/>
    <mergeCell ref="K111:L111"/>
    <mergeCell ref="K112:L112"/>
    <mergeCell ref="K122:L122"/>
    <mergeCell ref="K123:L123"/>
    <mergeCell ref="I124:L124"/>
    <mergeCell ref="K113:L113"/>
    <mergeCell ref="K114:L114"/>
    <mergeCell ref="K116:L116"/>
    <mergeCell ref="K117:L117"/>
    <mergeCell ref="K119:L119"/>
    <mergeCell ref="K120:L120"/>
    <mergeCell ref="J121:L121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47"/>
  <sheetViews>
    <sheetView topLeftCell="G3" workbookViewId="0">
      <selection activeCell="P11" sqref="P11"/>
    </sheetView>
  </sheetViews>
  <sheetFormatPr baseColWidth="10" defaultRowHeight="15"/>
  <cols>
    <col min="1" max="3" width="37.85546875" style="84" hidden="1" customWidth="1"/>
    <col min="4" max="4" width="15.28515625" style="84" hidden="1" customWidth="1"/>
    <col min="5" max="5" width="12.28515625" style="84" hidden="1" customWidth="1"/>
    <col min="6" max="6" width="14.85546875" style="84" hidden="1" customWidth="1"/>
    <col min="7" max="7" width="2.85546875" style="84" customWidth="1"/>
    <col min="8" max="10" width="5.7109375" style="84" customWidth="1"/>
    <col min="11" max="11" width="10" style="84" customWidth="1"/>
    <col min="12" max="12" width="86.5703125" style="84" customWidth="1"/>
    <col min="13" max="17" width="15.7109375" style="84" customWidth="1"/>
    <col min="18" max="16384" width="11.42578125" style="84"/>
  </cols>
  <sheetData>
    <row r="1" spans="1:17">
      <c r="H1" s="1" t="s">
        <v>303</v>
      </c>
      <c r="I1" s="1"/>
      <c r="J1" s="1"/>
    </row>
    <row r="2" spans="1:17" ht="18.75">
      <c r="H2" s="161" t="s">
        <v>0</v>
      </c>
      <c r="I2" s="161"/>
      <c r="J2" s="161"/>
      <c r="K2" s="162"/>
      <c r="L2" s="162"/>
      <c r="M2" s="162"/>
      <c r="N2" s="162"/>
      <c r="O2" s="162"/>
      <c r="P2" s="162"/>
      <c r="Q2" s="162"/>
    </row>
    <row r="4" spans="1:17">
      <c r="A4" s="84" t="s">
        <v>39</v>
      </c>
      <c r="H4" s="84" t="s">
        <v>1</v>
      </c>
      <c r="K4" s="2" t="s">
        <v>2</v>
      </c>
      <c r="L4" s="163" t="s">
        <v>3</v>
      </c>
      <c r="M4" s="163"/>
      <c r="N4" s="163"/>
      <c r="O4" s="3"/>
      <c r="P4" s="3"/>
    </row>
    <row r="5" spans="1:17">
      <c r="A5" s="84" t="s">
        <v>34</v>
      </c>
      <c r="B5" s="10" t="s">
        <v>36</v>
      </c>
      <c r="E5" s="100"/>
      <c r="H5" s="84" t="s">
        <v>4</v>
      </c>
      <c r="K5" s="4" t="s">
        <v>5</v>
      </c>
    </row>
    <row r="6" spans="1:17">
      <c r="A6" s="84" t="s">
        <v>35</v>
      </c>
      <c r="B6" s="10" t="s">
        <v>37</v>
      </c>
      <c r="H6" s="84" t="s">
        <v>31</v>
      </c>
      <c r="K6" s="4" t="s">
        <v>32</v>
      </c>
    </row>
    <row r="7" spans="1:17">
      <c r="A7" s="84" t="s">
        <v>38</v>
      </c>
    </row>
    <row r="8" spans="1:17" ht="30" customHeight="1">
      <c r="A8" s="84" t="s">
        <v>40</v>
      </c>
      <c r="H8" s="11" t="s">
        <v>290</v>
      </c>
      <c r="I8" s="11"/>
      <c r="J8" s="11"/>
      <c r="K8" s="11"/>
      <c r="L8" s="11"/>
      <c r="M8" s="172" t="s">
        <v>19</v>
      </c>
      <c r="N8" s="173"/>
      <c r="O8" s="173"/>
      <c r="P8" s="173"/>
      <c r="Q8" s="174"/>
    </row>
    <row r="9" spans="1:17" ht="31.5">
      <c r="A9" s="84" t="s">
        <v>41</v>
      </c>
      <c r="H9" s="178" t="s">
        <v>304</v>
      </c>
      <c r="I9" s="179"/>
      <c r="J9" s="179"/>
      <c r="K9" s="179"/>
      <c r="L9" s="180"/>
      <c r="M9" s="155" t="s">
        <v>17</v>
      </c>
      <c r="N9" s="155"/>
      <c r="O9" s="155"/>
      <c r="P9" s="155"/>
      <c r="Q9" s="6" t="s">
        <v>18</v>
      </c>
    </row>
    <row r="10" spans="1:17" ht="75">
      <c r="H10" s="181"/>
      <c r="I10" s="181"/>
      <c r="J10" s="181"/>
      <c r="K10" s="181"/>
      <c r="L10" s="181"/>
      <c r="M10" s="5" t="str">
        <f>CONCATENATE("Previsiones Iniciales Presupuesto ",K5)</f>
        <v>Previsiones Iniciales Presupuesto 2023</v>
      </c>
      <c r="N10" s="5" t="s">
        <v>699</v>
      </c>
      <c r="O10" s="7" t="s">
        <v>29</v>
      </c>
      <c r="P10" s="7" t="s">
        <v>697</v>
      </c>
      <c r="Q10" s="7" t="s">
        <v>688</v>
      </c>
    </row>
    <row r="11" spans="1:17">
      <c r="H11" s="12">
        <v>1</v>
      </c>
      <c r="I11" s="165" t="s">
        <v>305</v>
      </c>
      <c r="J11" s="165"/>
      <c r="K11" s="165"/>
      <c r="L11" s="165"/>
      <c r="M11" s="21">
        <f>SUM(M12,M22,M28,M53,M61,M64,M69)</f>
        <v>13075690</v>
      </c>
      <c r="N11" s="21">
        <f>SUM(N12,N22,N28,N53,N61,N64,N69)</f>
        <v>13698090.43</v>
      </c>
      <c r="O11" s="21">
        <f>SUM(O12,O22,O28,O53,O61,O64,O69)</f>
        <v>8571146.1500000004</v>
      </c>
      <c r="P11" s="21">
        <f>SUM(P12,P22,P28,P53,P61,P64,P69)</f>
        <v>8551304.5099999998</v>
      </c>
      <c r="Q11" s="21">
        <f>SUM(Q12,Q22,Q28,Q53,Q61,Q64,Q69)</f>
        <v>0</v>
      </c>
    </row>
    <row r="12" spans="1:17">
      <c r="H12" s="15"/>
      <c r="I12" s="18">
        <v>10</v>
      </c>
      <c r="J12" s="167" t="s">
        <v>306</v>
      </c>
      <c r="K12" s="167"/>
      <c r="L12" s="167"/>
      <c r="M12" s="22">
        <f>SUM(M13,M16,M19)</f>
        <v>336800</v>
      </c>
      <c r="N12" s="22">
        <f>SUM(N13,N16,N19)</f>
        <v>336800</v>
      </c>
      <c r="O12" s="22">
        <f>SUM(O13,O16,O19)</f>
        <v>233743.28</v>
      </c>
      <c r="P12" s="22">
        <f>SUM(P13,P16,P19)</f>
        <v>233743.28</v>
      </c>
      <c r="Q12" s="22">
        <f>SUM(Q13,Q16,Q19)</f>
        <v>0</v>
      </c>
    </row>
    <row r="13" spans="1:17" ht="15" customHeight="1">
      <c r="H13" s="15"/>
      <c r="I13" s="20"/>
      <c r="J13" s="24">
        <v>100</v>
      </c>
      <c r="K13" s="166" t="s">
        <v>307</v>
      </c>
      <c r="L13" s="166"/>
      <c r="M13" s="22">
        <f>SUM(M14:M15)</f>
        <v>336800</v>
      </c>
      <c r="N13" s="22">
        <f>SUM(N14:N15)</f>
        <v>336800</v>
      </c>
      <c r="O13" s="22">
        <f>SUM(O14:O15)</f>
        <v>233743.28</v>
      </c>
      <c r="P13" s="22">
        <f>SUM(P14:P15)</f>
        <v>233743.28</v>
      </c>
      <c r="Q13" s="22">
        <f>SUM(Q14:Q15)</f>
        <v>0</v>
      </c>
    </row>
    <row r="14" spans="1:17">
      <c r="A14" s="28">
        <v>10000</v>
      </c>
      <c r="B14" s="84">
        <v>335000</v>
      </c>
      <c r="C14" s="84">
        <v>335000</v>
      </c>
      <c r="D14" s="84">
        <v>233743.28</v>
      </c>
      <c r="E14" s="84">
        <v>233743.28</v>
      </c>
      <c r="F14" s="84">
        <v>0</v>
      </c>
      <c r="H14" s="15"/>
      <c r="I14" s="20"/>
      <c r="J14" s="20"/>
      <c r="K14" s="20">
        <v>10000</v>
      </c>
      <c r="L14" s="83" t="s">
        <v>308</v>
      </c>
      <c r="M14" s="23">
        <f t="shared" ref="M14:Q15" si="0">B14</f>
        <v>335000</v>
      </c>
      <c r="N14" s="23">
        <f t="shared" si="0"/>
        <v>335000</v>
      </c>
      <c r="O14" s="23">
        <f t="shared" si="0"/>
        <v>233743.28</v>
      </c>
      <c r="P14" s="23">
        <f t="shared" si="0"/>
        <v>233743.28</v>
      </c>
      <c r="Q14" s="23">
        <f t="shared" si="0"/>
        <v>0</v>
      </c>
    </row>
    <row r="15" spans="1:17">
      <c r="A15" s="28">
        <v>10001</v>
      </c>
      <c r="B15" s="84">
        <v>1800</v>
      </c>
      <c r="C15" s="84">
        <v>1800</v>
      </c>
      <c r="D15" s="84">
        <v>0</v>
      </c>
      <c r="E15" s="84">
        <v>0</v>
      </c>
      <c r="F15" s="84">
        <v>0</v>
      </c>
      <c r="H15" s="15"/>
      <c r="I15" s="20"/>
      <c r="J15" s="20"/>
      <c r="K15" s="20">
        <v>10001</v>
      </c>
      <c r="L15" s="83" t="s">
        <v>309</v>
      </c>
      <c r="M15" s="23">
        <f t="shared" si="0"/>
        <v>1800</v>
      </c>
      <c r="N15" s="23">
        <f t="shared" si="0"/>
        <v>1800</v>
      </c>
      <c r="O15" s="23">
        <f t="shared" si="0"/>
        <v>0</v>
      </c>
      <c r="P15" s="23">
        <f t="shared" si="0"/>
        <v>0</v>
      </c>
      <c r="Q15" s="23">
        <f t="shared" si="0"/>
        <v>0</v>
      </c>
    </row>
    <row r="16" spans="1:17">
      <c r="A16" s="27"/>
      <c r="H16" s="15"/>
      <c r="I16" s="20"/>
      <c r="J16" s="24">
        <v>101</v>
      </c>
      <c r="K16" s="166" t="s">
        <v>310</v>
      </c>
      <c r="L16" s="166"/>
      <c r="M16" s="22">
        <f>SUM(M17:M18)</f>
        <v>0</v>
      </c>
      <c r="N16" s="22">
        <f>SUM(N17:N18)</f>
        <v>0</v>
      </c>
      <c r="O16" s="22">
        <f>SUM(O17:O18)</f>
        <v>0</v>
      </c>
      <c r="P16" s="22">
        <f>SUM(P17:P18)</f>
        <v>0</v>
      </c>
      <c r="Q16" s="22">
        <f>SUM(Q17:Q18)</f>
        <v>0</v>
      </c>
    </row>
    <row r="17" spans="1:17">
      <c r="A17" s="28">
        <v>10100</v>
      </c>
      <c r="B17" s="84">
        <v>0</v>
      </c>
      <c r="C17" s="84">
        <v>0</v>
      </c>
      <c r="D17" s="84">
        <v>0</v>
      </c>
      <c r="E17" s="84">
        <v>0</v>
      </c>
      <c r="F17" s="84">
        <v>0</v>
      </c>
      <c r="H17" s="15"/>
      <c r="I17" s="20"/>
      <c r="J17" s="20"/>
      <c r="K17" s="20">
        <v>10100</v>
      </c>
      <c r="L17" s="83" t="s">
        <v>308</v>
      </c>
      <c r="M17" s="23">
        <f t="shared" ref="M17:Q18" si="1">B17</f>
        <v>0</v>
      </c>
      <c r="N17" s="23">
        <f t="shared" si="1"/>
        <v>0</v>
      </c>
      <c r="O17" s="23">
        <f t="shared" si="1"/>
        <v>0</v>
      </c>
      <c r="P17" s="23">
        <f t="shared" si="1"/>
        <v>0</v>
      </c>
      <c r="Q17" s="23">
        <f t="shared" si="1"/>
        <v>0</v>
      </c>
    </row>
    <row r="18" spans="1:17">
      <c r="A18" s="28">
        <v>10101</v>
      </c>
      <c r="B18" s="84">
        <v>0</v>
      </c>
      <c r="C18" s="84">
        <v>0</v>
      </c>
      <c r="D18" s="84">
        <v>0</v>
      </c>
      <c r="E18" s="84">
        <v>0</v>
      </c>
      <c r="F18" s="84">
        <v>0</v>
      </c>
      <c r="H18" s="15"/>
      <c r="I18" s="20"/>
      <c r="J18" s="20"/>
      <c r="K18" s="20">
        <v>10101</v>
      </c>
      <c r="L18" s="83" t="s">
        <v>309</v>
      </c>
      <c r="M18" s="23">
        <f t="shared" si="1"/>
        <v>0</v>
      </c>
      <c r="N18" s="23">
        <f t="shared" si="1"/>
        <v>0</v>
      </c>
      <c r="O18" s="23">
        <f t="shared" si="1"/>
        <v>0</v>
      </c>
      <c r="P18" s="23">
        <f t="shared" si="1"/>
        <v>0</v>
      </c>
      <c r="Q18" s="23">
        <f t="shared" si="1"/>
        <v>0</v>
      </c>
    </row>
    <row r="19" spans="1:17">
      <c r="A19" s="27"/>
      <c r="H19" s="15"/>
      <c r="I19" s="20"/>
      <c r="J19" s="24">
        <v>107</v>
      </c>
      <c r="K19" s="166" t="s">
        <v>311</v>
      </c>
      <c r="L19" s="166"/>
      <c r="M19" s="22">
        <f>SUM(M20:M21)</f>
        <v>0</v>
      </c>
      <c r="N19" s="22">
        <f>SUM(N20:N21)</f>
        <v>0</v>
      </c>
      <c r="O19" s="22">
        <f>SUM(O20:O21)</f>
        <v>0</v>
      </c>
      <c r="P19" s="22">
        <f>SUM(P20:P21)</f>
        <v>0</v>
      </c>
      <c r="Q19" s="22">
        <f>SUM(Q20:Q21)</f>
        <v>0</v>
      </c>
    </row>
    <row r="20" spans="1:17">
      <c r="A20" s="28">
        <v>10700</v>
      </c>
      <c r="B20" s="84">
        <v>0</v>
      </c>
      <c r="C20" s="84">
        <v>0</v>
      </c>
      <c r="D20" s="84">
        <v>0</v>
      </c>
      <c r="E20" s="84">
        <v>0</v>
      </c>
      <c r="F20" s="84">
        <v>0</v>
      </c>
      <c r="H20" s="15"/>
      <c r="I20" s="20"/>
      <c r="J20" s="20"/>
      <c r="K20" s="20">
        <v>10700</v>
      </c>
      <c r="L20" s="83" t="s">
        <v>312</v>
      </c>
      <c r="M20" s="23">
        <f t="shared" ref="M20:Q21" si="2">B20</f>
        <v>0</v>
      </c>
      <c r="N20" s="23">
        <f t="shared" si="2"/>
        <v>0</v>
      </c>
      <c r="O20" s="23">
        <f t="shared" si="2"/>
        <v>0</v>
      </c>
      <c r="P20" s="23">
        <f t="shared" si="2"/>
        <v>0</v>
      </c>
      <c r="Q20" s="23">
        <f t="shared" si="2"/>
        <v>0</v>
      </c>
    </row>
    <row r="21" spans="1:17">
      <c r="A21" s="28">
        <v>10701</v>
      </c>
      <c r="B21" s="84">
        <v>0</v>
      </c>
      <c r="C21" s="84">
        <v>0</v>
      </c>
      <c r="D21" s="84">
        <v>0</v>
      </c>
      <c r="E21" s="84">
        <v>0</v>
      </c>
      <c r="F21" s="84">
        <v>0</v>
      </c>
      <c r="H21" s="15"/>
      <c r="I21" s="20"/>
      <c r="J21" s="20"/>
      <c r="K21" s="20">
        <v>10701</v>
      </c>
      <c r="L21" s="83" t="s">
        <v>313</v>
      </c>
      <c r="M21" s="23">
        <f t="shared" si="2"/>
        <v>0</v>
      </c>
      <c r="N21" s="23">
        <f t="shared" si="2"/>
        <v>0</v>
      </c>
      <c r="O21" s="23">
        <f t="shared" si="2"/>
        <v>0</v>
      </c>
      <c r="P21" s="23">
        <f t="shared" si="2"/>
        <v>0</v>
      </c>
      <c r="Q21" s="23">
        <f t="shared" si="2"/>
        <v>0</v>
      </c>
    </row>
    <row r="22" spans="1:17">
      <c r="A22" s="27"/>
      <c r="H22" s="15"/>
      <c r="I22" s="18">
        <v>11</v>
      </c>
      <c r="J22" s="167" t="s">
        <v>314</v>
      </c>
      <c r="K22" s="167"/>
      <c r="L22" s="167"/>
      <c r="M22" s="22">
        <f>SUM(M23,M27)</f>
        <v>142000</v>
      </c>
      <c r="N22" s="22">
        <f>SUM(N23,N27)</f>
        <v>142000</v>
      </c>
      <c r="O22" s="22">
        <f>SUM(O23,O27)</f>
        <v>96727.74</v>
      </c>
      <c r="P22" s="22">
        <f>SUM(P23,P27)</f>
        <v>96727.74</v>
      </c>
      <c r="Q22" s="22">
        <f>SUM(Q23,Q27)</f>
        <v>0</v>
      </c>
    </row>
    <row r="23" spans="1:17">
      <c r="A23" s="27"/>
      <c r="H23" s="15"/>
      <c r="I23" s="20"/>
      <c r="J23" s="24">
        <v>110</v>
      </c>
      <c r="K23" s="166" t="s">
        <v>315</v>
      </c>
      <c r="L23" s="166"/>
      <c r="M23" s="22">
        <f>SUM(M24:M26)</f>
        <v>142000</v>
      </c>
      <c r="N23" s="22">
        <f>SUM(N24:N26)</f>
        <v>142000</v>
      </c>
      <c r="O23" s="22">
        <f>SUM(O24:O26)</f>
        <v>96727.74</v>
      </c>
      <c r="P23" s="22">
        <f>SUM(P24:P26)</f>
        <v>96727.74</v>
      </c>
      <c r="Q23" s="22">
        <f>SUM(Q24:Q26)</f>
        <v>0</v>
      </c>
    </row>
    <row r="24" spans="1:17">
      <c r="A24" s="28">
        <v>11000</v>
      </c>
      <c r="B24" s="84">
        <v>59000</v>
      </c>
      <c r="C24" s="84">
        <v>59000</v>
      </c>
      <c r="D24" s="84">
        <v>96727.74</v>
      </c>
      <c r="E24" s="84">
        <v>96727.74</v>
      </c>
      <c r="F24" s="84">
        <v>0</v>
      </c>
      <c r="H24" s="15"/>
      <c r="I24" s="20"/>
      <c r="J24" s="20"/>
      <c r="K24" s="20">
        <v>11000</v>
      </c>
      <c r="L24" s="83" t="s">
        <v>308</v>
      </c>
      <c r="M24" s="23">
        <f t="shared" ref="M24:Q27" si="3">B24</f>
        <v>59000</v>
      </c>
      <c r="N24" s="23">
        <f t="shared" si="3"/>
        <v>59000</v>
      </c>
      <c r="O24" s="23">
        <f t="shared" si="3"/>
        <v>96727.74</v>
      </c>
      <c r="P24" s="23">
        <f t="shared" si="3"/>
        <v>96727.74</v>
      </c>
      <c r="Q24" s="23">
        <f t="shared" si="3"/>
        <v>0</v>
      </c>
    </row>
    <row r="25" spans="1:17">
      <c r="A25" s="28">
        <v>11001</v>
      </c>
      <c r="B25" s="84">
        <v>83000</v>
      </c>
      <c r="C25" s="84">
        <v>83000</v>
      </c>
      <c r="D25" s="84">
        <v>0</v>
      </c>
      <c r="E25" s="84">
        <v>0</v>
      </c>
      <c r="F25" s="84">
        <v>0</v>
      </c>
      <c r="H25" s="15"/>
      <c r="I25" s="20"/>
      <c r="J25" s="20"/>
      <c r="K25" s="20">
        <v>11001</v>
      </c>
      <c r="L25" s="83" t="s">
        <v>316</v>
      </c>
      <c r="M25" s="23">
        <f t="shared" si="3"/>
        <v>83000</v>
      </c>
      <c r="N25" s="23">
        <f t="shared" si="3"/>
        <v>83000</v>
      </c>
      <c r="O25" s="23">
        <f t="shared" si="3"/>
        <v>0</v>
      </c>
      <c r="P25" s="23">
        <f t="shared" si="3"/>
        <v>0</v>
      </c>
      <c r="Q25" s="23">
        <f t="shared" si="3"/>
        <v>0</v>
      </c>
    </row>
    <row r="26" spans="1:17">
      <c r="A26" s="28">
        <v>11002</v>
      </c>
      <c r="B26" s="84">
        <v>0</v>
      </c>
      <c r="C26" s="84">
        <v>0</v>
      </c>
      <c r="D26" s="84">
        <v>0</v>
      </c>
      <c r="E26" s="84">
        <v>0</v>
      </c>
      <c r="F26" s="84">
        <v>0</v>
      </c>
      <c r="H26" s="15"/>
      <c r="I26" s="20"/>
      <c r="J26" s="20"/>
      <c r="K26" s="20">
        <v>11002</v>
      </c>
      <c r="L26" s="83" t="s">
        <v>309</v>
      </c>
      <c r="M26" s="23">
        <f t="shared" si="3"/>
        <v>0</v>
      </c>
      <c r="N26" s="23">
        <f t="shared" si="3"/>
        <v>0</v>
      </c>
      <c r="O26" s="23">
        <f t="shared" si="3"/>
        <v>0</v>
      </c>
      <c r="P26" s="23">
        <f t="shared" si="3"/>
        <v>0</v>
      </c>
      <c r="Q26" s="23">
        <f t="shared" si="3"/>
        <v>0</v>
      </c>
    </row>
    <row r="27" spans="1:17">
      <c r="A27" s="28">
        <v>117</v>
      </c>
      <c r="B27" s="84">
        <v>0</v>
      </c>
      <c r="C27" s="84">
        <v>0</v>
      </c>
      <c r="D27" s="84">
        <v>0</v>
      </c>
      <c r="E27" s="84">
        <v>0</v>
      </c>
      <c r="F27" s="84">
        <v>0</v>
      </c>
      <c r="H27" s="15"/>
      <c r="I27" s="20"/>
      <c r="J27" s="20">
        <v>117</v>
      </c>
      <c r="K27" s="164" t="s">
        <v>311</v>
      </c>
      <c r="L27" s="164"/>
      <c r="M27" s="23">
        <f t="shared" si="3"/>
        <v>0</v>
      </c>
      <c r="N27" s="23">
        <f t="shared" si="3"/>
        <v>0</v>
      </c>
      <c r="O27" s="23">
        <f t="shared" si="3"/>
        <v>0</v>
      </c>
      <c r="P27" s="23">
        <f t="shared" si="3"/>
        <v>0</v>
      </c>
      <c r="Q27" s="23">
        <f t="shared" si="3"/>
        <v>0</v>
      </c>
    </row>
    <row r="28" spans="1:17">
      <c r="A28" s="27"/>
      <c r="H28" s="15"/>
      <c r="I28" s="18">
        <v>12</v>
      </c>
      <c r="J28" s="167" t="s">
        <v>317</v>
      </c>
      <c r="K28" s="167"/>
      <c r="L28" s="167"/>
      <c r="M28" s="22">
        <f>SUM(M29,M38,M42,M43,M52)</f>
        <v>4436712</v>
      </c>
      <c r="N28" s="22">
        <f>SUM(N29,N38,N42,N43,N52)</f>
        <v>4376712</v>
      </c>
      <c r="O28" s="22">
        <f>SUM(O29,O38,O42,O43,O52)</f>
        <v>2616835.61</v>
      </c>
      <c r="P28" s="22">
        <f>SUM(P29,P38,P42,P43,P52)</f>
        <v>2616835.61</v>
      </c>
      <c r="Q28" s="22">
        <f>SUM(Q29,Q38,Q42,Q43,Q52)</f>
        <v>0</v>
      </c>
    </row>
    <row r="29" spans="1:17">
      <c r="A29" s="27"/>
      <c r="H29" s="15"/>
      <c r="I29" s="20"/>
      <c r="J29" s="24">
        <v>120</v>
      </c>
      <c r="K29" s="166" t="s">
        <v>308</v>
      </c>
      <c r="L29" s="166"/>
      <c r="M29" s="22">
        <f>SUM(M30:M37)</f>
        <v>1774832</v>
      </c>
      <c r="N29" s="22">
        <f>SUM(N30:N37)</f>
        <v>1714832</v>
      </c>
      <c r="O29" s="22">
        <f>SUM(O30:O37)</f>
        <v>1106289.44</v>
      </c>
      <c r="P29" s="22">
        <f>SUM(P30:P37)</f>
        <v>1106289.44</v>
      </c>
      <c r="Q29" s="22">
        <f>SUM(Q30:Q37)</f>
        <v>0</v>
      </c>
    </row>
    <row r="30" spans="1:17">
      <c r="A30" s="28">
        <v>12000</v>
      </c>
      <c r="B30" s="84">
        <v>227750</v>
      </c>
      <c r="C30" s="84">
        <v>227750</v>
      </c>
      <c r="D30" s="84">
        <v>146401.68</v>
      </c>
      <c r="E30" s="84">
        <v>146401.68</v>
      </c>
      <c r="F30" s="84">
        <v>0</v>
      </c>
      <c r="H30" s="15"/>
      <c r="I30" s="20"/>
      <c r="J30" s="20"/>
      <c r="K30" s="20">
        <v>12000</v>
      </c>
      <c r="L30" s="83" t="s">
        <v>318</v>
      </c>
      <c r="M30" s="23">
        <f t="shared" ref="M30:Q37" si="4">B30</f>
        <v>227750</v>
      </c>
      <c r="N30" s="23">
        <f t="shared" si="4"/>
        <v>227750</v>
      </c>
      <c r="O30" s="23">
        <f t="shared" si="4"/>
        <v>146401.68</v>
      </c>
      <c r="P30" s="23">
        <f t="shared" si="4"/>
        <v>146401.68</v>
      </c>
      <c r="Q30" s="23">
        <f t="shared" si="4"/>
        <v>0</v>
      </c>
    </row>
    <row r="31" spans="1:17">
      <c r="A31" s="28">
        <v>12001</v>
      </c>
      <c r="B31" s="84">
        <v>188075</v>
      </c>
      <c r="C31" s="84">
        <v>188075</v>
      </c>
      <c r="D31" s="84">
        <v>108312.58</v>
      </c>
      <c r="E31" s="84">
        <v>108312.58</v>
      </c>
      <c r="F31" s="84">
        <v>0</v>
      </c>
      <c r="H31" s="15"/>
      <c r="I31" s="20"/>
      <c r="J31" s="20"/>
      <c r="K31" s="20">
        <v>12001</v>
      </c>
      <c r="L31" s="83" t="s">
        <v>319</v>
      </c>
      <c r="M31" s="23">
        <f t="shared" si="4"/>
        <v>188075</v>
      </c>
      <c r="N31" s="23">
        <f t="shared" si="4"/>
        <v>188075</v>
      </c>
      <c r="O31" s="23">
        <f t="shared" si="4"/>
        <v>108312.58</v>
      </c>
      <c r="P31" s="23">
        <f t="shared" si="4"/>
        <v>108312.58</v>
      </c>
      <c r="Q31" s="23">
        <f t="shared" si="4"/>
        <v>0</v>
      </c>
    </row>
    <row r="32" spans="1:17">
      <c r="A32" s="28">
        <v>12002</v>
      </c>
      <c r="B32" s="84">
        <v>0</v>
      </c>
      <c r="C32" s="84">
        <v>0</v>
      </c>
      <c r="D32" s="84">
        <v>0</v>
      </c>
      <c r="E32" s="84">
        <v>0</v>
      </c>
      <c r="F32" s="84">
        <v>0</v>
      </c>
      <c r="H32" s="15"/>
      <c r="I32" s="20"/>
      <c r="J32" s="20"/>
      <c r="K32" s="20">
        <v>12002</v>
      </c>
      <c r="L32" s="83" t="s">
        <v>320</v>
      </c>
      <c r="M32" s="23">
        <f t="shared" si="4"/>
        <v>0</v>
      </c>
      <c r="N32" s="23">
        <f t="shared" si="4"/>
        <v>0</v>
      </c>
      <c r="O32" s="23">
        <f t="shared" si="4"/>
        <v>0</v>
      </c>
      <c r="P32" s="23">
        <f t="shared" si="4"/>
        <v>0</v>
      </c>
      <c r="Q32" s="23">
        <f t="shared" si="4"/>
        <v>0</v>
      </c>
    </row>
    <row r="33" spans="1:17">
      <c r="A33" s="28">
        <v>12003</v>
      </c>
      <c r="B33" s="84">
        <v>772900</v>
      </c>
      <c r="C33" s="84">
        <v>712900</v>
      </c>
      <c r="D33" s="84">
        <v>483884.43</v>
      </c>
      <c r="E33" s="84">
        <v>483884.43</v>
      </c>
      <c r="F33" s="84">
        <v>0</v>
      </c>
      <c r="H33" s="15"/>
      <c r="I33" s="20"/>
      <c r="J33" s="20"/>
      <c r="K33" s="20">
        <v>12003</v>
      </c>
      <c r="L33" s="83" t="s">
        <v>321</v>
      </c>
      <c r="M33" s="23">
        <f t="shared" si="4"/>
        <v>772900</v>
      </c>
      <c r="N33" s="23">
        <f t="shared" si="4"/>
        <v>712900</v>
      </c>
      <c r="O33" s="23">
        <f t="shared" si="4"/>
        <v>483884.43</v>
      </c>
      <c r="P33" s="23">
        <f t="shared" si="4"/>
        <v>483884.43</v>
      </c>
      <c r="Q33" s="23">
        <f t="shared" si="4"/>
        <v>0</v>
      </c>
    </row>
    <row r="34" spans="1:17">
      <c r="A34" s="28">
        <v>12004</v>
      </c>
      <c r="B34" s="84">
        <v>322122</v>
      </c>
      <c r="C34" s="84">
        <v>322122</v>
      </c>
      <c r="D34" s="84">
        <v>197155.9</v>
      </c>
      <c r="E34" s="84">
        <v>197155.9</v>
      </c>
      <c r="F34" s="84">
        <v>0</v>
      </c>
      <c r="H34" s="15"/>
      <c r="I34" s="20"/>
      <c r="J34" s="20"/>
      <c r="K34" s="20">
        <v>12004</v>
      </c>
      <c r="L34" s="83" t="s">
        <v>322</v>
      </c>
      <c r="M34" s="23">
        <f t="shared" si="4"/>
        <v>322122</v>
      </c>
      <c r="N34" s="23">
        <f t="shared" si="4"/>
        <v>322122</v>
      </c>
      <c r="O34" s="23">
        <f t="shared" si="4"/>
        <v>197155.9</v>
      </c>
      <c r="P34" s="23">
        <f t="shared" si="4"/>
        <v>197155.9</v>
      </c>
      <c r="Q34" s="23">
        <f t="shared" si="4"/>
        <v>0</v>
      </c>
    </row>
    <row r="35" spans="1:17">
      <c r="A35" s="28">
        <v>12005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H35" s="15"/>
      <c r="I35" s="20"/>
      <c r="J35" s="20"/>
      <c r="K35" s="20">
        <v>12005</v>
      </c>
      <c r="L35" s="83" t="s">
        <v>323</v>
      </c>
      <c r="M35" s="23">
        <f t="shared" si="4"/>
        <v>0</v>
      </c>
      <c r="N35" s="23">
        <f t="shared" si="4"/>
        <v>0</v>
      </c>
      <c r="O35" s="23">
        <f t="shared" si="4"/>
        <v>0</v>
      </c>
      <c r="P35" s="23">
        <f t="shared" si="4"/>
        <v>0</v>
      </c>
      <c r="Q35" s="23">
        <f t="shared" si="4"/>
        <v>0</v>
      </c>
    </row>
    <row r="36" spans="1:17">
      <c r="A36" s="28">
        <v>12006</v>
      </c>
      <c r="B36" s="84">
        <v>263985</v>
      </c>
      <c r="C36" s="84">
        <v>263985</v>
      </c>
      <c r="D36" s="84">
        <v>170534.85</v>
      </c>
      <c r="E36" s="84">
        <v>170534.85</v>
      </c>
      <c r="F36" s="84">
        <v>0</v>
      </c>
      <c r="H36" s="15"/>
      <c r="I36" s="20"/>
      <c r="J36" s="20"/>
      <c r="K36" s="20">
        <v>12006</v>
      </c>
      <c r="L36" s="83" t="s">
        <v>324</v>
      </c>
      <c r="M36" s="23">
        <f t="shared" si="4"/>
        <v>263985</v>
      </c>
      <c r="N36" s="23">
        <f t="shared" si="4"/>
        <v>263985</v>
      </c>
      <c r="O36" s="23">
        <f t="shared" si="4"/>
        <v>170534.85</v>
      </c>
      <c r="P36" s="23">
        <f t="shared" si="4"/>
        <v>170534.85</v>
      </c>
      <c r="Q36" s="23">
        <f t="shared" si="4"/>
        <v>0</v>
      </c>
    </row>
    <row r="37" spans="1:17">
      <c r="A37" s="28">
        <v>12009</v>
      </c>
      <c r="B37" s="84">
        <v>0</v>
      </c>
      <c r="C37" s="84">
        <v>0</v>
      </c>
      <c r="D37" s="84">
        <v>0</v>
      </c>
      <c r="E37" s="84">
        <v>0</v>
      </c>
      <c r="F37" s="84">
        <v>0</v>
      </c>
      <c r="H37" s="15"/>
      <c r="I37" s="20"/>
      <c r="J37" s="20"/>
      <c r="K37" s="20">
        <v>12009</v>
      </c>
      <c r="L37" s="83" t="s">
        <v>325</v>
      </c>
      <c r="M37" s="23">
        <f t="shared" si="4"/>
        <v>0</v>
      </c>
      <c r="N37" s="23">
        <f t="shared" si="4"/>
        <v>0</v>
      </c>
      <c r="O37" s="23">
        <f t="shared" si="4"/>
        <v>0</v>
      </c>
      <c r="P37" s="23">
        <f t="shared" si="4"/>
        <v>0</v>
      </c>
      <c r="Q37" s="23">
        <f t="shared" si="4"/>
        <v>0</v>
      </c>
    </row>
    <row r="38" spans="1:17">
      <c r="A38" s="27"/>
      <c r="H38" s="15"/>
      <c r="I38" s="20"/>
      <c r="J38" s="24">
        <v>121</v>
      </c>
      <c r="K38" s="166" t="s">
        <v>316</v>
      </c>
      <c r="L38" s="166"/>
      <c r="M38" s="22">
        <f>SUM(M39:M41)</f>
        <v>2661880</v>
      </c>
      <c r="N38" s="22">
        <f>SUM(N39:N41)</f>
        <v>2661880</v>
      </c>
      <c r="O38" s="22">
        <f>SUM(O39:O41)</f>
        <v>1510546.17</v>
      </c>
      <c r="P38" s="22">
        <f>SUM(P39:P41)</f>
        <v>1510546.17</v>
      </c>
      <c r="Q38" s="22">
        <f>SUM(Q39:Q41)</f>
        <v>0</v>
      </c>
    </row>
    <row r="39" spans="1:17">
      <c r="A39" s="28">
        <v>12100</v>
      </c>
      <c r="B39" s="84">
        <v>1001115</v>
      </c>
      <c r="C39" s="84">
        <v>1001115</v>
      </c>
      <c r="D39" s="84">
        <v>540756.68000000005</v>
      </c>
      <c r="E39" s="84">
        <v>540756.68000000005</v>
      </c>
      <c r="F39" s="84">
        <v>0</v>
      </c>
      <c r="H39" s="15"/>
      <c r="I39" s="20"/>
      <c r="J39" s="20"/>
      <c r="K39" s="20">
        <v>12100</v>
      </c>
      <c r="L39" s="83" t="s">
        <v>326</v>
      </c>
      <c r="M39" s="23">
        <f t="shared" ref="M39:Q42" si="5">B39</f>
        <v>1001115</v>
      </c>
      <c r="N39" s="23">
        <f t="shared" si="5"/>
        <v>1001115</v>
      </c>
      <c r="O39" s="23">
        <f t="shared" si="5"/>
        <v>540756.68000000005</v>
      </c>
      <c r="P39" s="23">
        <f t="shared" si="5"/>
        <v>540756.68000000005</v>
      </c>
      <c r="Q39" s="23">
        <f t="shared" si="5"/>
        <v>0</v>
      </c>
    </row>
    <row r="40" spans="1:17">
      <c r="A40" s="28">
        <v>12101</v>
      </c>
      <c r="B40" s="84">
        <v>1645765</v>
      </c>
      <c r="C40" s="84">
        <v>1645765</v>
      </c>
      <c r="D40" s="84">
        <v>969789.49</v>
      </c>
      <c r="E40" s="84">
        <v>969789.49</v>
      </c>
      <c r="F40" s="84">
        <v>0</v>
      </c>
      <c r="H40" s="15"/>
      <c r="I40" s="20"/>
      <c r="J40" s="20"/>
      <c r="K40" s="20">
        <v>12101</v>
      </c>
      <c r="L40" s="83" t="s">
        <v>327</v>
      </c>
      <c r="M40" s="23">
        <f t="shared" si="5"/>
        <v>1645765</v>
      </c>
      <c r="N40" s="23">
        <f t="shared" si="5"/>
        <v>1645765</v>
      </c>
      <c r="O40" s="23">
        <f t="shared" si="5"/>
        <v>969789.49</v>
      </c>
      <c r="P40" s="23">
        <f t="shared" si="5"/>
        <v>969789.49</v>
      </c>
      <c r="Q40" s="23">
        <f t="shared" si="5"/>
        <v>0</v>
      </c>
    </row>
    <row r="41" spans="1:17">
      <c r="A41" s="28">
        <v>12103</v>
      </c>
      <c r="B41" s="84">
        <v>15000</v>
      </c>
      <c r="C41" s="84">
        <v>15000</v>
      </c>
      <c r="D41" s="84">
        <v>0</v>
      </c>
      <c r="E41" s="84">
        <v>0</v>
      </c>
      <c r="F41" s="84">
        <v>0</v>
      </c>
      <c r="H41" s="15"/>
      <c r="I41" s="20"/>
      <c r="J41" s="20"/>
      <c r="K41" s="20">
        <v>12103</v>
      </c>
      <c r="L41" s="83" t="s">
        <v>328</v>
      </c>
      <c r="M41" s="23">
        <f t="shared" si="5"/>
        <v>15000</v>
      </c>
      <c r="N41" s="23">
        <f t="shared" si="5"/>
        <v>15000</v>
      </c>
      <c r="O41" s="23">
        <f t="shared" si="5"/>
        <v>0</v>
      </c>
      <c r="P41" s="23">
        <f t="shared" si="5"/>
        <v>0</v>
      </c>
      <c r="Q41" s="23">
        <f t="shared" si="5"/>
        <v>0</v>
      </c>
    </row>
    <row r="42" spans="1:17">
      <c r="A42" s="28">
        <v>122</v>
      </c>
      <c r="B42" s="84">
        <v>0</v>
      </c>
      <c r="C42" s="84">
        <v>0</v>
      </c>
      <c r="D42" s="84">
        <v>0</v>
      </c>
      <c r="E42" s="84">
        <v>0</v>
      </c>
      <c r="F42" s="84">
        <v>0</v>
      </c>
      <c r="H42" s="15"/>
      <c r="I42" s="20"/>
      <c r="J42" s="20">
        <v>122</v>
      </c>
      <c r="K42" s="164" t="s">
        <v>329</v>
      </c>
      <c r="L42" s="164"/>
      <c r="M42" s="23">
        <f t="shared" si="5"/>
        <v>0</v>
      </c>
      <c r="N42" s="23">
        <f t="shared" si="5"/>
        <v>0</v>
      </c>
      <c r="O42" s="23">
        <f t="shared" si="5"/>
        <v>0</v>
      </c>
      <c r="P42" s="23">
        <f t="shared" si="5"/>
        <v>0</v>
      </c>
      <c r="Q42" s="23">
        <f t="shared" si="5"/>
        <v>0</v>
      </c>
    </row>
    <row r="43" spans="1:17">
      <c r="A43" s="27"/>
      <c r="H43" s="15"/>
      <c r="I43" s="20"/>
      <c r="J43" s="24">
        <v>124</v>
      </c>
      <c r="K43" s="166" t="s">
        <v>330</v>
      </c>
      <c r="L43" s="166"/>
      <c r="M43" s="22">
        <f>SUM(M44:M51)</f>
        <v>0</v>
      </c>
      <c r="N43" s="22">
        <f>SUM(N44:N51)</f>
        <v>0</v>
      </c>
      <c r="O43" s="22">
        <f>SUM(O44:O51)</f>
        <v>0</v>
      </c>
      <c r="P43" s="22">
        <f>SUM(P44:P51)</f>
        <v>0</v>
      </c>
      <c r="Q43" s="22">
        <f>SUM(Q44:Q51)</f>
        <v>0</v>
      </c>
    </row>
    <row r="44" spans="1:17">
      <c r="A44" s="28">
        <v>12400</v>
      </c>
      <c r="B44" s="84">
        <v>0</v>
      </c>
      <c r="C44" s="84">
        <v>0</v>
      </c>
      <c r="D44" s="84">
        <v>0</v>
      </c>
      <c r="E44" s="84">
        <v>0</v>
      </c>
      <c r="F44" s="84">
        <v>0</v>
      </c>
      <c r="H44" s="15"/>
      <c r="I44" s="20"/>
      <c r="J44" s="20"/>
      <c r="K44" s="20">
        <v>12400</v>
      </c>
      <c r="L44" s="83" t="s">
        <v>318</v>
      </c>
      <c r="M44" s="23">
        <f t="shared" ref="M44:M52" si="6">B44</f>
        <v>0</v>
      </c>
      <c r="N44" s="23">
        <f t="shared" ref="N44:N52" si="7">C44</f>
        <v>0</v>
      </c>
      <c r="O44" s="23">
        <f t="shared" ref="O44:O52" si="8">D44</f>
        <v>0</v>
      </c>
      <c r="P44" s="23">
        <f t="shared" ref="P44:P52" si="9">E44</f>
        <v>0</v>
      </c>
      <c r="Q44" s="23">
        <f t="shared" ref="Q44:Q52" si="10">F44</f>
        <v>0</v>
      </c>
    </row>
    <row r="45" spans="1:17">
      <c r="A45" s="28">
        <v>12401</v>
      </c>
      <c r="B45" s="84">
        <v>0</v>
      </c>
      <c r="C45" s="84">
        <v>0</v>
      </c>
      <c r="D45" s="84">
        <v>0</v>
      </c>
      <c r="E45" s="84">
        <v>0</v>
      </c>
      <c r="F45" s="84">
        <v>0</v>
      </c>
      <c r="H45" s="15"/>
      <c r="I45" s="20"/>
      <c r="J45" s="20"/>
      <c r="K45" s="20">
        <v>12401</v>
      </c>
      <c r="L45" s="83" t="s">
        <v>319</v>
      </c>
      <c r="M45" s="23">
        <f t="shared" si="6"/>
        <v>0</v>
      </c>
      <c r="N45" s="23">
        <f t="shared" si="7"/>
        <v>0</v>
      </c>
      <c r="O45" s="23">
        <f t="shared" si="8"/>
        <v>0</v>
      </c>
      <c r="P45" s="23">
        <f t="shared" si="9"/>
        <v>0</v>
      </c>
      <c r="Q45" s="23">
        <f t="shared" si="10"/>
        <v>0</v>
      </c>
    </row>
    <row r="46" spans="1:17">
      <c r="A46" s="28">
        <v>12402</v>
      </c>
      <c r="B46" s="84">
        <v>0</v>
      </c>
      <c r="C46" s="84">
        <v>0</v>
      </c>
      <c r="D46" s="84">
        <v>0</v>
      </c>
      <c r="E46" s="84">
        <v>0</v>
      </c>
      <c r="F46" s="84">
        <v>0</v>
      </c>
      <c r="H46" s="15"/>
      <c r="I46" s="20"/>
      <c r="J46" s="20"/>
      <c r="K46" s="20">
        <v>12402</v>
      </c>
      <c r="L46" s="83" t="s">
        <v>320</v>
      </c>
      <c r="M46" s="23">
        <f t="shared" si="6"/>
        <v>0</v>
      </c>
      <c r="N46" s="23">
        <f t="shared" si="7"/>
        <v>0</v>
      </c>
      <c r="O46" s="23">
        <f t="shared" si="8"/>
        <v>0</v>
      </c>
      <c r="P46" s="23">
        <f t="shared" si="9"/>
        <v>0</v>
      </c>
      <c r="Q46" s="23">
        <f t="shared" si="10"/>
        <v>0</v>
      </c>
    </row>
    <row r="47" spans="1:17">
      <c r="A47" s="28">
        <v>12403</v>
      </c>
      <c r="B47" s="84">
        <v>0</v>
      </c>
      <c r="C47" s="84">
        <v>0</v>
      </c>
      <c r="D47" s="84">
        <v>0</v>
      </c>
      <c r="E47" s="84">
        <v>0</v>
      </c>
      <c r="F47" s="84">
        <v>0</v>
      </c>
      <c r="H47" s="15"/>
      <c r="I47" s="20"/>
      <c r="J47" s="20"/>
      <c r="K47" s="20">
        <v>12403</v>
      </c>
      <c r="L47" s="83" t="s">
        <v>321</v>
      </c>
      <c r="M47" s="23">
        <f t="shared" si="6"/>
        <v>0</v>
      </c>
      <c r="N47" s="23">
        <f t="shared" si="7"/>
        <v>0</v>
      </c>
      <c r="O47" s="23">
        <f t="shared" si="8"/>
        <v>0</v>
      </c>
      <c r="P47" s="23">
        <f t="shared" si="9"/>
        <v>0</v>
      </c>
      <c r="Q47" s="23">
        <f t="shared" si="10"/>
        <v>0</v>
      </c>
    </row>
    <row r="48" spans="1:17">
      <c r="A48" s="28">
        <v>12404</v>
      </c>
      <c r="B48" s="84">
        <v>0</v>
      </c>
      <c r="C48" s="84">
        <v>0</v>
      </c>
      <c r="D48" s="84">
        <v>0</v>
      </c>
      <c r="E48" s="84">
        <v>0</v>
      </c>
      <c r="F48" s="84">
        <v>0</v>
      </c>
      <c r="H48" s="15"/>
      <c r="I48" s="20"/>
      <c r="J48" s="20"/>
      <c r="K48" s="20">
        <v>12404</v>
      </c>
      <c r="L48" s="83" t="s">
        <v>322</v>
      </c>
      <c r="M48" s="23">
        <f t="shared" si="6"/>
        <v>0</v>
      </c>
      <c r="N48" s="23">
        <f t="shared" si="7"/>
        <v>0</v>
      </c>
      <c r="O48" s="23">
        <f t="shared" si="8"/>
        <v>0</v>
      </c>
      <c r="P48" s="23">
        <f t="shared" si="9"/>
        <v>0</v>
      </c>
      <c r="Q48" s="23">
        <f t="shared" si="10"/>
        <v>0</v>
      </c>
    </row>
    <row r="49" spans="1:17">
      <c r="A49" s="28">
        <v>12405</v>
      </c>
      <c r="B49" s="84">
        <v>0</v>
      </c>
      <c r="C49" s="84">
        <v>0</v>
      </c>
      <c r="D49" s="84">
        <v>0</v>
      </c>
      <c r="E49" s="84">
        <v>0</v>
      </c>
      <c r="F49" s="84">
        <v>0</v>
      </c>
      <c r="H49" s="15"/>
      <c r="I49" s="20"/>
      <c r="J49" s="20"/>
      <c r="K49" s="20">
        <v>12405</v>
      </c>
      <c r="L49" s="83" t="s">
        <v>323</v>
      </c>
      <c r="M49" s="23">
        <f t="shared" si="6"/>
        <v>0</v>
      </c>
      <c r="N49" s="23">
        <f t="shared" si="7"/>
        <v>0</v>
      </c>
      <c r="O49" s="23">
        <f t="shared" si="8"/>
        <v>0</v>
      </c>
      <c r="P49" s="23">
        <f t="shared" si="9"/>
        <v>0</v>
      </c>
      <c r="Q49" s="23">
        <f t="shared" si="10"/>
        <v>0</v>
      </c>
    </row>
    <row r="50" spans="1:17">
      <c r="A50" s="28">
        <v>12406</v>
      </c>
      <c r="B50" s="84">
        <v>0</v>
      </c>
      <c r="C50" s="84">
        <v>0</v>
      </c>
      <c r="D50" s="84">
        <v>0</v>
      </c>
      <c r="E50" s="84">
        <v>0</v>
      </c>
      <c r="F50" s="84">
        <v>0</v>
      </c>
      <c r="H50" s="15"/>
      <c r="I50" s="20"/>
      <c r="J50" s="20"/>
      <c r="K50" s="20">
        <v>12406</v>
      </c>
      <c r="L50" s="83" t="s">
        <v>324</v>
      </c>
      <c r="M50" s="23">
        <f t="shared" si="6"/>
        <v>0</v>
      </c>
      <c r="N50" s="23">
        <f t="shared" si="7"/>
        <v>0</v>
      </c>
      <c r="O50" s="23">
        <f t="shared" si="8"/>
        <v>0</v>
      </c>
      <c r="P50" s="23">
        <f t="shared" si="9"/>
        <v>0</v>
      </c>
      <c r="Q50" s="23">
        <f t="shared" si="10"/>
        <v>0</v>
      </c>
    </row>
    <row r="51" spans="1:17">
      <c r="A51" s="28">
        <v>12409</v>
      </c>
      <c r="B51" s="84">
        <v>0</v>
      </c>
      <c r="C51" s="84">
        <v>0</v>
      </c>
      <c r="D51" s="84">
        <v>0</v>
      </c>
      <c r="E51" s="84">
        <v>0</v>
      </c>
      <c r="F51" s="84">
        <v>0</v>
      </c>
      <c r="H51" s="15"/>
      <c r="I51" s="20"/>
      <c r="J51" s="20"/>
      <c r="K51" s="20">
        <v>12409</v>
      </c>
      <c r="L51" s="83" t="s">
        <v>325</v>
      </c>
      <c r="M51" s="23">
        <f t="shared" si="6"/>
        <v>0</v>
      </c>
      <c r="N51" s="23">
        <f t="shared" si="7"/>
        <v>0</v>
      </c>
      <c r="O51" s="23">
        <f t="shared" si="8"/>
        <v>0</v>
      </c>
      <c r="P51" s="23">
        <f t="shared" si="9"/>
        <v>0</v>
      </c>
      <c r="Q51" s="23">
        <f t="shared" si="10"/>
        <v>0</v>
      </c>
    </row>
    <row r="52" spans="1:17">
      <c r="A52" s="28">
        <v>127</v>
      </c>
      <c r="B52" s="84">
        <v>0</v>
      </c>
      <c r="C52" s="84">
        <v>0</v>
      </c>
      <c r="D52" s="84">
        <v>0</v>
      </c>
      <c r="E52" s="84">
        <v>0</v>
      </c>
      <c r="F52" s="84">
        <v>0</v>
      </c>
      <c r="H52" s="15"/>
      <c r="I52" s="20"/>
      <c r="J52" s="20">
        <v>127</v>
      </c>
      <c r="K52" s="164" t="s">
        <v>311</v>
      </c>
      <c r="L52" s="164"/>
      <c r="M52" s="23">
        <f t="shared" si="6"/>
        <v>0</v>
      </c>
      <c r="N52" s="23">
        <f t="shared" si="7"/>
        <v>0</v>
      </c>
      <c r="O52" s="23">
        <f t="shared" si="8"/>
        <v>0</v>
      </c>
      <c r="P52" s="23">
        <f t="shared" si="9"/>
        <v>0</v>
      </c>
      <c r="Q52" s="23">
        <f t="shared" si="10"/>
        <v>0</v>
      </c>
    </row>
    <row r="53" spans="1:17">
      <c r="A53" s="27"/>
      <c r="H53" s="15"/>
      <c r="I53" s="18">
        <v>13</v>
      </c>
      <c r="J53" s="167" t="s">
        <v>331</v>
      </c>
      <c r="K53" s="167"/>
      <c r="L53" s="167"/>
      <c r="M53" s="22">
        <f>SUM(M54,M58,M59,M60)</f>
        <v>4891178</v>
      </c>
      <c r="N53" s="22">
        <f>SUM(N54,N58,N59,N60)</f>
        <v>5513578.4299999997</v>
      </c>
      <c r="O53" s="22">
        <f>SUM(O54,O58,O59,O60)</f>
        <v>3621182.25</v>
      </c>
      <c r="P53" s="22">
        <f>SUM(P54,P58,P59,P60)</f>
        <v>3621182.25</v>
      </c>
      <c r="Q53" s="22">
        <f>SUM(Q54,Q58,Q59,Q60)</f>
        <v>0</v>
      </c>
    </row>
    <row r="54" spans="1:17">
      <c r="A54" s="27"/>
      <c r="H54" s="15"/>
      <c r="I54" s="20"/>
      <c r="J54" s="24">
        <v>130</v>
      </c>
      <c r="K54" s="166" t="s">
        <v>332</v>
      </c>
      <c r="L54" s="166"/>
      <c r="M54" s="22">
        <f>SUM(M55:M57)</f>
        <v>4353110</v>
      </c>
      <c r="N54" s="22">
        <f>SUM(N55:N57)</f>
        <v>4343110</v>
      </c>
      <c r="O54" s="22">
        <f>SUM(O55:O57)</f>
        <v>2392683.0299999998</v>
      </c>
      <c r="P54" s="22">
        <f>SUM(P55:P57)</f>
        <v>2392683.0299999998</v>
      </c>
      <c r="Q54" s="22">
        <f>SUM(Q55:Q57)</f>
        <v>0</v>
      </c>
    </row>
    <row r="55" spans="1:17">
      <c r="A55" s="28">
        <v>13000</v>
      </c>
      <c r="B55" s="84">
        <v>4353110</v>
      </c>
      <c r="C55" s="84">
        <v>4343110</v>
      </c>
      <c r="D55" s="84">
        <v>2392683.0299999998</v>
      </c>
      <c r="E55" s="84">
        <v>2392683.0299999998</v>
      </c>
      <c r="F55" s="84">
        <v>0</v>
      </c>
      <c r="H55" s="15"/>
      <c r="I55" s="20"/>
      <c r="J55" s="20"/>
      <c r="K55" s="20">
        <v>13000</v>
      </c>
      <c r="L55" s="83" t="s">
        <v>308</v>
      </c>
      <c r="M55" s="23">
        <f t="shared" ref="M55:Q60" si="11">B55</f>
        <v>4353110</v>
      </c>
      <c r="N55" s="23">
        <f t="shared" si="11"/>
        <v>4343110</v>
      </c>
      <c r="O55" s="23">
        <f t="shared" si="11"/>
        <v>2392683.0299999998</v>
      </c>
      <c r="P55" s="23">
        <f t="shared" si="11"/>
        <v>2392683.0299999998</v>
      </c>
      <c r="Q55" s="23">
        <f t="shared" si="11"/>
        <v>0</v>
      </c>
    </row>
    <row r="56" spans="1:17">
      <c r="A56" s="28">
        <v>13001</v>
      </c>
      <c r="B56" s="84">
        <v>0</v>
      </c>
      <c r="C56" s="84">
        <v>0</v>
      </c>
      <c r="D56" s="84">
        <v>0</v>
      </c>
      <c r="E56" s="84">
        <v>0</v>
      </c>
      <c r="F56" s="84">
        <v>0</v>
      </c>
      <c r="H56" s="15"/>
      <c r="I56" s="20"/>
      <c r="J56" s="20"/>
      <c r="K56" s="20">
        <v>13001</v>
      </c>
      <c r="L56" s="83" t="s">
        <v>333</v>
      </c>
      <c r="M56" s="23">
        <f t="shared" si="11"/>
        <v>0</v>
      </c>
      <c r="N56" s="23">
        <f t="shared" si="11"/>
        <v>0</v>
      </c>
      <c r="O56" s="23">
        <f t="shared" si="11"/>
        <v>0</v>
      </c>
      <c r="P56" s="23">
        <f t="shared" si="11"/>
        <v>0</v>
      </c>
      <c r="Q56" s="23">
        <f t="shared" si="11"/>
        <v>0</v>
      </c>
    </row>
    <row r="57" spans="1:17">
      <c r="A57" s="28">
        <v>13002</v>
      </c>
      <c r="B57" s="84">
        <v>0</v>
      </c>
      <c r="C57" s="84">
        <v>0</v>
      </c>
      <c r="D57" s="84">
        <v>0</v>
      </c>
      <c r="E57" s="84">
        <v>0</v>
      </c>
      <c r="F57" s="84">
        <v>0</v>
      </c>
      <c r="H57" s="15"/>
      <c r="I57" s="20"/>
      <c r="J57" s="20"/>
      <c r="K57" s="20">
        <v>13002</v>
      </c>
      <c r="L57" s="83" t="s">
        <v>309</v>
      </c>
      <c r="M57" s="23">
        <f t="shared" si="11"/>
        <v>0</v>
      </c>
      <c r="N57" s="23">
        <f t="shared" si="11"/>
        <v>0</v>
      </c>
      <c r="O57" s="23">
        <f t="shared" si="11"/>
        <v>0</v>
      </c>
      <c r="P57" s="23">
        <f t="shared" si="11"/>
        <v>0</v>
      </c>
      <c r="Q57" s="23">
        <f t="shared" si="11"/>
        <v>0</v>
      </c>
    </row>
    <row r="58" spans="1:17">
      <c r="A58" s="28">
        <v>131</v>
      </c>
      <c r="B58" s="84">
        <v>538068</v>
      </c>
      <c r="C58" s="84">
        <v>1170468.43</v>
      </c>
      <c r="D58" s="84">
        <v>1228499.22</v>
      </c>
      <c r="E58" s="84">
        <v>1228499.22</v>
      </c>
      <c r="F58" s="84">
        <v>0</v>
      </c>
      <c r="H58" s="15"/>
      <c r="I58" s="20"/>
      <c r="J58" s="20">
        <v>131</v>
      </c>
      <c r="K58" s="164" t="s">
        <v>334</v>
      </c>
      <c r="L58" s="164"/>
      <c r="M58" s="23">
        <f t="shared" si="11"/>
        <v>538068</v>
      </c>
      <c r="N58" s="23">
        <f t="shared" si="11"/>
        <v>1170468.43</v>
      </c>
      <c r="O58" s="23">
        <f t="shared" si="11"/>
        <v>1228499.22</v>
      </c>
      <c r="P58" s="23">
        <f t="shared" si="11"/>
        <v>1228499.22</v>
      </c>
      <c r="Q58" s="23">
        <f t="shared" si="11"/>
        <v>0</v>
      </c>
    </row>
    <row r="59" spans="1:17">
      <c r="A59" s="28">
        <v>132</v>
      </c>
      <c r="B59" s="84">
        <v>0</v>
      </c>
      <c r="C59" s="84">
        <v>0</v>
      </c>
      <c r="D59" s="84">
        <v>0</v>
      </c>
      <c r="E59" s="84">
        <v>0</v>
      </c>
      <c r="F59" s="84">
        <v>0</v>
      </c>
      <c r="H59" s="15"/>
      <c r="I59" s="20"/>
      <c r="J59" s="20">
        <v>132</v>
      </c>
      <c r="K59" s="164" t="s">
        <v>329</v>
      </c>
      <c r="L59" s="164"/>
      <c r="M59" s="23">
        <f t="shared" si="11"/>
        <v>0</v>
      </c>
      <c r="N59" s="23">
        <f t="shared" si="11"/>
        <v>0</v>
      </c>
      <c r="O59" s="23">
        <f t="shared" si="11"/>
        <v>0</v>
      </c>
      <c r="P59" s="23">
        <f t="shared" si="11"/>
        <v>0</v>
      </c>
      <c r="Q59" s="23">
        <f t="shared" si="11"/>
        <v>0</v>
      </c>
    </row>
    <row r="60" spans="1:17">
      <c r="A60" s="28">
        <v>137</v>
      </c>
      <c r="B60" s="84">
        <v>0</v>
      </c>
      <c r="C60" s="84">
        <v>0</v>
      </c>
      <c r="D60" s="84">
        <v>0</v>
      </c>
      <c r="E60" s="84">
        <v>0</v>
      </c>
      <c r="F60" s="84">
        <v>0</v>
      </c>
      <c r="H60" s="15"/>
      <c r="I60" s="20"/>
      <c r="J60" s="20">
        <v>137</v>
      </c>
      <c r="K60" s="164" t="s">
        <v>311</v>
      </c>
      <c r="L60" s="164"/>
      <c r="M60" s="23">
        <f t="shared" si="11"/>
        <v>0</v>
      </c>
      <c r="N60" s="23">
        <f t="shared" si="11"/>
        <v>0</v>
      </c>
      <c r="O60" s="23">
        <f t="shared" si="11"/>
        <v>0</v>
      </c>
      <c r="P60" s="23">
        <f t="shared" si="11"/>
        <v>0</v>
      </c>
      <c r="Q60" s="23">
        <f t="shared" si="11"/>
        <v>0</v>
      </c>
    </row>
    <row r="61" spans="1:17">
      <c r="A61" s="27"/>
      <c r="H61" s="15"/>
      <c r="I61" s="18">
        <v>14</v>
      </c>
      <c r="J61" s="167" t="s">
        <v>335</v>
      </c>
      <c r="K61" s="167"/>
      <c r="L61" s="167"/>
      <c r="M61" s="22">
        <f>SUM(M62:M63)</f>
        <v>0</v>
      </c>
      <c r="N61" s="22">
        <f>SUM(N62:N63)</f>
        <v>0</v>
      </c>
      <c r="O61" s="22">
        <f>SUM(O62:O63)</f>
        <v>0</v>
      </c>
      <c r="P61" s="22">
        <f>SUM(P62:P63)</f>
        <v>0</v>
      </c>
      <c r="Q61" s="22">
        <f>SUM(Q62:Q63)</f>
        <v>0</v>
      </c>
    </row>
    <row r="62" spans="1:17">
      <c r="A62" s="28">
        <v>143</v>
      </c>
      <c r="B62" s="84">
        <v>0</v>
      </c>
      <c r="C62" s="84">
        <v>0</v>
      </c>
      <c r="D62" s="84">
        <v>0</v>
      </c>
      <c r="E62" s="84">
        <v>0</v>
      </c>
      <c r="F62" s="84">
        <v>0</v>
      </c>
      <c r="H62" s="15"/>
      <c r="I62" s="20"/>
      <c r="J62" s="20">
        <v>143</v>
      </c>
      <c r="K62" s="164" t="s">
        <v>335</v>
      </c>
      <c r="L62" s="164"/>
      <c r="M62" s="23">
        <f t="shared" ref="M62:Q63" si="12">B62</f>
        <v>0</v>
      </c>
      <c r="N62" s="23">
        <f t="shared" si="12"/>
        <v>0</v>
      </c>
      <c r="O62" s="23">
        <f t="shared" si="12"/>
        <v>0</v>
      </c>
      <c r="P62" s="23">
        <f t="shared" si="12"/>
        <v>0</v>
      </c>
      <c r="Q62" s="23">
        <f t="shared" si="12"/>
        <v>0</v>
      </c>
    </row>
    <row r="63" spans="1:17">
      <c r="A63" s="28">
        <v>147</v>
      </c>
      <c r="B63" s="84">
        <v>0</v>
      </c>
      <c r="C63" s="84">
        <v>0</v>
      </c>
      <c r="D63" s="84">
        <v>0</v>
      </c>
      <c r="E63" s="84">
        <v>0</v>
      </c>
      <c r="F63" s="84">
        <v>0</v>
      </c>
      <c r="H63" s="15"/>
      <c r="I63" s="20"/>
      <c r="J63" s="20">
        <v>147</v>
      </c>
      <c r="K63" s="164" t="s">
        <v>311</v>
      </c>
      <c r="L63" s="164"/>
      <c r="M63" s="23">
        <f t="shared" si="12"/>
        <v>0</v>
      </c>
      <c r="N63" s="23">
        <f t="shared" si="12"/>
        <v>0</v>
      </c>
      <c r="O63" s="23">
        <f t="shared" si="12"/>
        <v>0</v>
      </c>
      <c r="P63" s="23">
        <f t="shared" si="12"/>
        <v>0</v>
      </c>
      <c r="Q63" s="23">
        <f t="shared" si="12"/>
        <v>0</v>
      </c>
    </row>
    <row r="64" spans="1:17">
      <c r="A64" s="27"/>
      <c r="H64" s="15"/>
      <c r="I64" s="18">
        <v>15</v>
      </c>
      <c r="J64" s="167" t="s">
        <v>336</v>
      </c>
      <c r="K64" s="167"/>
      <c r="L64" s="167"/>
      <c r="M64" s="22">
        <f>SUM(M65:M68)</f>
        <v>156400</v>
      </c>
      <c r="N64" s="22">
        <f>SUM(N65:N68)</f>
        <v>216400</v>
      </c>
      <c r="O64" s="22">
        <f>SUM(O65:O68)</f>
        <v>183878.32</v>
      </c>
      <c r="P64" s="22">
        <f>SUM(P65:P68)</f>
        <v>183878.32</v>
      </c>
      <c r="Q64" s="22">
        <f>SUM(Q65:Q68)</f>
        <v>0</v>
      </c>
    </row>
    <row r="65" spans="1:17">
      <c r="A65" s="28">
        <v>150</v>
      </c>
      <c r="B65" s="84">
        <v>45100</v>
      </c>
      <c r="C65" s="84">
        <v>45100</v>
      </c>
      <c r="D65" s="84">
        <v>28802</v>
      </c>
      <c r="E65" s="84">
        <v>28802</v>
      </c>
      <c r="F65" s="84">
        <v>0</v>
      </c>
      <c r="H65" s="15"/>
      <c r="I65" s="20"/>
      <c r="J65" s="20">
        <v>150</v>
      </c>
      <c r="K65" s="164" t="s">
        <v>337</v>
      </c>
      <c r="L65" s="164"/>
      <c r="M65" s="23">
        <f t="shared" ref="M65:Q68" si="13">B65</f>
        <v>45100</v>
      </c>
      <c r="N65" s="23">
        <f t="shared" si="13"/>
        <v>45100</v>
      </c>
      <c r="O65" s="23">
        <f t="shared" si="13"/>
        <v>28802</v>
      </c>
      <c r="P65" s="23">
        <f t="shared" si="13"/>
        <v>28802</v>
      </c>
      <c r="Q65" s="23">
        <f t="shared" si="13"/>
        <v>0</v>
      </c>
    </row>
    <row r="66" spans="1:17">
      <c r="A66" s="28">
        <v>151</v>
      </c>
      <c r="B66" s="84">
        <v>111300</v>
      </c>
      <c r="C66" s="84">
        <v>171300</v>
      </c>
      <c r="D66" s="84">
        <v>155076.32</v>
      </c>
      <c r="E66" s="84">
        <v>155076.32</v>
      </c>
      <c r="F66" s="84">
        <v>0</v>
      </c>
      <c r="H66" s="15"/>
      <c r="I66" s="20"/>
      <c r="J66" s="20">
        <v>151</v>
      </c>
      <c r="K66" s="164" t="s">
        <v>338</v>
      </c>
      <c r="L66" s="164"/>
      <c r="M66" s="23">
        <f t="shared" si="13"/>
        <v>111300</v>
      </c>
      <c r="N66" s="23">
        <f t="shared" si="13"/>
        <v>171300</v>
      </c>
      <c r="O66" s="23">
        <f t="shared" si="13"/>
        <v>155076.32</v>
      </c>
      <c r="P66" s="23">
        <f t="shared" si="13"/>
        <v>155076.32</v>
      </c>
      <c r="Q66" s="23">
        <f t="shared" si="13"/>
        <v>0</v>
      </c>
    </row>
    <row r="67" spans="1:17">
      <c r="A67" s="28">
        <v>152</v>
      </c>
      <c r="B67" s="84">
        <v>0</v>
      </c>
      <c r="C67" s="84">
        <v>0</v>
      </c>
      <c r="D67" s="84">
        <v>0</v>
      </c>
      <c r="E67" s="84">
        <v>0</v>
      </c>
      <c r="F67" s="84">
        <v>0</v>
      </c>
      <c r="H67" s="15"/>
      <c r="I67" s="20"/>
      <c r="J67" s="20">
        <v>152</v>
      </c>
      <c r="K67" s="164" t="s">
        <v>339</v>
      </c>
      <c r="L67" s="164"/>
      <c r="M67" s="23">
        <f t="shared" si="13"/>
        <v>0</v>
      </c>
      <c r="N67" s="23">
        <f t="shared" si="13"/>
        <v>0</v>
      </c>
      <c r="O67" s="23">
        <f t="shared" si="13"/>
        <v>0</v>
      </c>
      <c r="P67" s="23">
        <f t="shared" si="13"/>
        <v>0</v>
      </c>
      <c r="Q67" s="23">
        <f t="shared" si="13"/>
        <v>0</v>
      </c>
    </row>
    <row r="68" spans="1:17">
      <c r="A68" s="28">
        <v>153</v>
      </c>
      <c r="B68" s="84">
        <v>0</v>
      </c>
      <c r="C68" s="84">
        <v>0</v>
      </c>
      <c r="D68" s="84">
        <v>0</v>
      </c>
      <c r="E68" s="84">
        <v>0</v>
      </c>
      <c r="F68" s="84">
        <v>0</v>
      </c>
      <c r="H68" s="15"/>
      <c r="I68" s="20"/>
      <c r="J68" s="20">
        <v>153</v>
      </c>
      <c r="K68" s="164" t="s">
        <v>340</v>
      </c>
      <c r="L68" s="164"/>
      <c r="M68" s="23">
        <f t="shared" si="13"/>
        <v>0</v>
      </c>
      <c r="N68" s="23">
        <f t="shared" si="13"/>
        <v>0</v>
      </c>
      <c r="O68" s="23">
        <f t="shared" si="13"/>
        <v>0</v>
      </c>
      <c r="P68" s="23">
        <f t="shared" si="13"/>
        <v>0</v>
      </c>
      <c r="Q68" s="23">
        <f t="shared" si="13"/>
        <v>0</v>
      </c>
    </row>
    <row r="69" spans="1:17">
      <c r="A69" s="27"/>
      <c r="H69" s="15"/>
      <c r="I69" s="18">
        <v>16</v>
      </c>
      <c r="J69" s="167" t="s">
        <v>341</v>
      </c>
      <c r="K69" s="167"/>
      <c r="L69" s="167"/>
      <c r="M69" s="22">
        <f>SUM(M70,M74,M79,M86)</f>
        <v>3112600</v>
      </c>
      <c r="N69" s="22">
        <f>SUM(N70,N74,N79,N86)</f>
        <v>3112600</v>
      </c>
      <c r="O69" s="22">
        <f>SUM(O70,O74,O79,O86)</f>
        <v>1818778.9499999997</v>
      </c>
      <c r="P69" s="22">
        <f>SUM(P70,P74,P79,P86)</f>
        <v>1798937.3099999998</v>
      </c>
      <c r="Q69" s="22">
        <f>SUM(Q70,Q74,Q79,Q86)</f>
        <v>0</v>
      </c>
    </row>
    <row r="70" spans="1:17">
      <c r="A70" s="27"/>
      <c r="H70" s="15"/>
      <c r="I70" s="20"/>
      <c r="J70" s="24">
        <v>160</v>
      </c>
      <c r="K70" s="166" t="s">
        <v>342</v>
      </c>
      <c r="L70" s="166"/>
      <c r="M70" s="22">
        <f>SUM(M71:M73)</f>
        <v>3053750</v>
      </c>
      <c r="N70" s="22">
        <f>SUM(N71:N73)</f>
        <v>3053750</v>
      </c>
      <c r="O70" s="22">
        <f>SUM(O71:O73)</f>
        <v>1771754</v>
      </c>
      <c r="P70" s="22">
        <f>SUM(P71:P73)</f>
        <v>1751912.36</v>
      </c>
      <c r="Q70" s="22">
        <f>SUM(Q71:Q73)</f>
        <v>0</v>
      </c>
    </row>
    <row r="71" spans="1:17">
      <c r="A71" s="28">
        <v>16000</v>
      </c>
      <c r="B71" s="84">
        <v>3053750</v>
      </c>
      <c r="C71" s="84">
        <v>3053750</v>
      </c>
      <c r="D71" s="84">
        <v>1771754</v>
      </c>
      <c r="E71" s="84">
        <v>1751912.36</v>
      </c>
      <c r="F71" s="84">
        <v>0</v>
      </c>
      <c r="H71" s="15"/>
      <c r="I71" s="20"/>
      <c r="J71" s="20"/>
      <c r="K71" s="20">
        <v>16000</v>
      </c>
      <c r="L71" s="83" t="s">
        <v>343</v>
      </c>
      <c r="M71" s="23">
        <f t="shared" ref="M71:Q73" si="14">B71</f>
        <v>3053750</v>
      </c>
      <c r="N71" s="23">
        <f t="shared" si="14"/>
        <v>3053750</v>
      </c>
      <c r="O71" s="23">
        <f t="shared" si="14"/>
        <v>1771754</v>
      </c>
      <c r="P71" s="23">
        <f t="shared" si="14"/>
        <v>1751912.36</v>
      </c>
      <c r="Q71" s="23">
        <f t="shared" si="14"/>
        <v>0</v>
      </c>
    </row>
    <row r="72" spans="1:17">
      <c r="A72" s="28">
        <v>16008</v>
      </c>
      <c r="B72" s="84">
        <v>0</v>
      </c>
      <c r="C72" s="84">
        <v>0</v>
      </c>
      <c r="D72" s="84">
        <v>0</v>
      </c>
      <c r="E72" s="84">
        <v>0</v>
      </c>
      <c r="F72" s="84">
        <v>0</v>
      </c>
      <c r="H72" s="15"/>
      <c r="I72" s="20"/>
      <c r="J72" s="20"/>
      <c r="K72" s="20">
        <v>16008</v>
      </c>
      <c r="L72" s="94" t="s">
        <v>658</v>
      </c>
      <c r="M72" s="23">
        <f t="shared" si="14"/>
        <v>0</v>
      </c>
      <c r="N72" s="23">
        <f t="shared" si="14"/>
        <v>0</v>
      </c>
      <c r="O72" s="23">
        <f t="shared" si="14"/>
        <v>0</v>
      </c>
      <c r="P72" s="23">
        <f t="shared" si="14"/>
        <v>0</v>
      </c>
      <c r="Q72" s="23">
        <f t="shared" si="14"/>
        <v>0</v>
      </c>
    </row>
    <row r="73" spans="1:17">
      <c r="A73" s="28">
        <v>16009</v>
      </c>
      <c r="B73" s="84">
        <v>0</v>
      </c>
      <c r="C73" s="84">
        <v>0</v>
      </c>
      <c r="D73" s="84">
        <v>0</v>
      </c>
      <c r="E73" s="84">
        <v>0</v>
      </c>
      <c r="F73" s="84">
        <v>0</v>
      </c>
      <c r="H73" s="15"/>
      <c r="I73" s="20"/>
      <c r="J73" s="20"/>
      <c r="K73" s="20">
        <v>16009</v>
      </c>
      <c r="L73" s="83" t="s">
        <v>344</v>
      </c>
      <c r="M73" s="23">
        <f t="shared" si="14"/>
        <v>0</v>
      </c>
      <c r="N73" s="23">
        <f t="shared" si="14"/>
        <v>0</v>
      </c>
      <c r="O73" s="23">
        <f t="shared" si="14"/>
        <v>0</v>
      </c>
      <c r="P73" s="23">
        <f t="shared" si="14"/>
        <v>0</v>
      </c>
      <c r="Q73" s="23">
        <f t="shared" si="14"/>
        <v>0</v>
      </c>
    </row>
    <row r="74" spans="1:17">
      <c r="A74" s="27"/>
      <c r="H74" s="15"/>
      <c r="I74" s="20"/>
      <c r="J74" s="24">
        <v>161</v>
      </c>
      <c r="K74" s="166" t="s">
        <v>345</v>
      </c>
      <c r="L74" s="166"/>
      <c r="M74" s="22">
        <f>SUM(M75:M78)</f>
        <v>15000</v>
      </c>
      <c r="N74" s="22">
        <f>SUM(N75:N78)</f>
        <v>15000</v>
      </c>
      <c r="O74" s="22">
        <f>SUM(O75:O78)</f>
        <v>5910.68</v>
      </c>
      <c r="P74" s="22">
        <f>SUM(P75:P78)</f>
        <v>5910.68</v>
      </c>
      <c r="Q74" s="22">
        <f>SUM(Q75:Q78)</f>
        <v>0</v>
      </c>
    </row>
    <row r="75" spans="1:17">
      <c r="A75" s="28">
        <v>16103</v>
      </c>
      <c r="B75" s="84">
        <v>0</v>
      </c>
      <c r="C75" s="84">
        <v>0</v>
      </c>
      <c r="D75" s="84">
        <v>0</v>
      </c>
      <c r="E75" s="84">
        <v>0</v>
      </c>
      <c r="F75" s="84">
        <v>0</v>
      </c>
      <c r="H75" s="15"/>
      <c r="I75" s="20"/>
      <c r="J75" s="20"/>
      <c r="K75" s="20">
        <v>16103</v>
      </c>
      <c r="L75" s="83" t="s">
        <v>346</v>
      </c>
      <c r="M75" s="23">
        <f t="shared" ref="M75:Q78" si="15">B75</f>
        <v>0</v>
      </c>
      <c r="N75" s="23">
        <f t="shared" si="15"/>
        <v>0</v>
      </c>
      <c r="O75" s="23">
        <f t="shared" si="15"/>
        <v>0</v>
      </c>
      <c r="P75" s="23">
        <f t="shared" si="15"/>
        <v>0</v>
      </c>
      <c r="Q75" s="23">
        <f t="shared" si="15"/>
        <v>0</v>
      </c>
    </row>
    <row r="76" spans="1:17">
      <c r="A76" s="28">
        <v>16104</v>
      </c>
      <c r="B76" s="84">
        <v>15000</v>
      </c>
      <c r="C76" s="84">
        <v>15000</v>
      </c>
      <c r="D76" s="84">
        <v>5910.68</v>
      </c>
      <c r="E76" s="84">
        <v>5910.68</v>
      </c>
      <c r="F76" s="84">
        <v>0</v>
      </c>
      <c r="H76" s="15"/>
      <c r="I76" s="20"/>
      <c r="J76" s="20"/>
      <c r="K76" s="20">
        <v>16104</v>
      </c>
      <c r="L76" s="83" t="s">
        <v>347</v>
      </c>
      <c r="M76" s="23">
        <f t="shared" si="15"/>
        <v>15000</v>
      </c>
      <c r="N76" s="23">
        <f t="shared" si="15"/>
        <v>15000</v>
      </c>
      <c r="O76" s="23">
        <f t="shared" si="15"/>
        <v>5910.68</v>
      </c>
      <c r="P76" s="23">
        <f t="shared" si="15"/>
        <v>5910.68</v>
      </c>
      <c r="Q76" s="23">
        <f t="shared" si="15"/>
        <v>0</v>
      </c>
    </row>
    <row r="77" spans="1:17">
      <c r="A77" s="28">
        <v>16105</v>
      </c>
      <c r="B77" s="84">
        <v>0</v>
      </c>
      <c r="C77" s="84">
        <v>0</v>
      </c>
      <c r="D77" s="84">
        <v>0</v>
      </c>
      <c r="E77" s="84">
        <v>0</v>
      </c>
      <c r="F77" s="84">
        <v>0</v>
      </c>
      <c r="H77" s="15"/>
      <c r="I77" s="20"/>
      <c r="J77" s="20"/>
      <c r="K77" s="20">
        <v>16105</v>
      </c>
      <c r="L77" s="83" t="s">
        <v>348</v>
      </c>
      <c r="M77" s="23">
        <f t="shared" si="15"/>
        <v>0</v>
      </c>
      <c r="N77" s="23">
        <f t="shared" si="15"/>
        <v>0</v>
      </c>
      <c r="O77" s="23">
        <f t="shared" si="15"/>
        <v>0</v>
      </c>
      <c r="P77" s="23">
        <f t="shared" si="15"/>
        <v>0</v>
      </c>
      <c r="Q77" s="23">
        <f t="shared" si="15"/>
        <v>0</v>
      </c>
    </row>
    <row r="78" spans="1:17">
      <c r="A78" s="28">
        <v>16107</v>
      </c>
      <c r="B78" s="84">
        <v>0</v>
      </c>
      <c r="C78" s="84">
        <v>0</v>
      </c>
      <c r="D78" s="84">
        <v>0</v>
      </c>
      <c r="E78" s="84">
        <v>0</v>
      </c>
      <c r="F78" s="84">
        <v>0</v>
      </c>
      <c r="H78" s="15"/>
      <c r="I78" s="20"/>
      <c r="J78" s="20"/>
      <c r="K78" s="20">
        <v>16107</v>
      </c>
      <c r="L78" s="94" t="s">
        <v>659</v>
      </c>
      <c r="M78" s="23">
        <f t="shared" si="15"/>
        <v>0</v>
      </c>
      <c r="N78" s="23">
        <f t="shared" si="15"/>
        <v>0</v>
      </c>
      <c r="O78" s="23">
        <f t="shared" si="15"/>
        <v>0</v>
      </c>
      <c r="P78" s="23">
        <f t="shared" si="15"/>
        <v>0</v>
      </c>
      <c r="Q78" s="23">
        <f t="shared" si="15"/>
        <v>0</v>
      </c>
    </row>
    <row r="79" spans="1:17">
      <c r="A79" s="27"/>
      <c r="H79" s="15"/>
      <c r="I79" s="20"/>
      <c r="J79" s="24">
        <v>162</v>
      </c>
      <c r="K79" s="166" t="s">
        <v>349</v>
      </c>
      <c r="L79" s="166"/>
      <c r="M79" s="22">
        <f>SUM(M80:M85)</f>
        <v>31350</v>
      </c>
      <c r="N79" s="22">
        <f>SUM(N80:N85)</f>
        <v>31350</v>
      </c>
      <c r="O79" s="22">
        <f>SUM(O80:O85)</f>
        <v>25238.89</v>
      </c>
      <c r="P79" s="22">
        <f>SUM(P80:P85)</f>
        <v>25238.89</v>
      </c>
      <c r="Q79" s="22">
        <f>SUM(Q80:Q85)</f>
        <v>0</v>
      </c>
    </row>
    <row r="80" spans="1:17">
      <c r="A80" s="28">
        <v>16200</v>
      </c>
      <c r="B80" s="84">
        <v>15000</v>
      </c>
      <c r="C80" s="84">
        <v>15000</v>
      </c>
      <c r="D80" s="84">
        <v>14167.66</v>
      </c>
      <c r="E80" s="84">
        <v>14167.66</v>
      </c>
      <c r="F80" s="84">
        <v>0</v>
      </c>
      <c r="H80" s="15"/>
      <c r="I80" s="20"/>
      <c r="J80" s="20"/>
      <c r="K80" s="20">
        <v>16200</v>
      </c>
      <c r="L80" s="83" t="s">
        <v>350</v>
      </c>
      <c r="M80" s="23">
        <f t="shared" ref="M80:Q86" si="16">B80</f>
        <v>15000</v>
      </c>
      <c r="N80" s="23">
        <f t="shared" si="16"/>
        <v>15000</v>
      </c>
      <c r="O80" s="23">
        <f t="shared" si="16"/>
        <v>14167.66</v>
      </c>
      <c r="P80" s="23">
        <f t="shared" si="16"/>
        <v>14167.66</v>
      </c>
      <c r="Q80" s="23">
        <f t="shared" si="16"/>
        <v>0</v>
      </c>
    </row>
    <row r="81" spans="1:17">
      <c r="A81" s="28">
        <v>16201</v>
      </c>
      <c r="B81" s="84">
        <v>0</v>
      </c>
      <c r="C81" s="84">
        <v>0</v>
      </c>
      <c r="D81" s="84">
        <v>0</v>
      </c>
      <c r="E81" s="84">
        <v>0</v>
      </c>
      <c r="F81" s="84">
        <v>0</v>
      </c>
      <c r="H81" s="15"/>
      <c r="I81" s="20"/>
      <c r="J81" s="20"/>
      <c r="K81" s="20">
        <v>16201</v>
      </c>
      <c r="L81" s="83" t="s">
        <v>351</v>
      </c>
      <c r="M81" s="23">
        <f t="shared" si="16"/>
        <v>0</v>
      </c>
      <c r="N81" s="23">
        <f t="shared" si="16"/>
        <v>0</v>
      </c>
      <c r="O81" s="23">
        <f t="shared" si="16"/>
        <v>0</v>
      </c>
      <c r="P81" s="23">
        <f t="shared" si="16"/>
        <v>0</v>
      </c>
      <c r="Q81" s="23">
        <f t="shared" si="16"/>
        <v>0</v>
      </c>
    </row>
    <row r="82" spans="1:17">
      <c r="A82" s="28">
        <v>16202</v>
      </c>
      <c r="B82" s="84">
        <v>14350</v>
      </c>
      <c r="C82" s="84">
        <v>14350</v>
      </c>
      <c r="D82" s="84">
        <v>10691.87</v>
      </c>
      <c r="E82" s="84">
        <v>10691.87</v>
      </c>
      <c r="F82" s="84">
        <v>0</v>
      </c>
      <c r="H82" s="15"/>
      <c r="I82" s="20"/>
      <c r="J82" s="20"/>
      <c r="K82" s="20">
        <v>16202</v>
      </c>
      <c r="L82" s="83" t="s">
        <v>352</v>
      </c>
      <c r="M82" s="23">
        <f t="shared" si="16"/>
        <v>14350</v>
      </c>
      <c r="N82" s="23">
        <f t="shared" si="16"/>
        <v>14350</v>
      </c>
      <c r="O82" s="23">
        <f t="shared" si="16"/>
        <v>10691.87</v>
      </c>
      <c r="P82" s="23">
        <f t="shared" si="16"/>
        <v>10691.87</v>
      </c>
      <c r="Q82" s="23">
        <f t="shared" si="16"/>
        <v>0</v>
      </c>
    </row>
    <row r="83" spans="1:17">
      <c r="A83" s="28">
        <v>16204</v>
      </c>
      <c r="B83" s="84">
        <v>1000</v>
      </c>
      <c r="C83" s="84">
        <v>1000</v>
      </c>
      <c r="D83" s="84">
        <v>379.36</v>
      </c>
      <c r="E83" s="84">
        <v>379.36</v>
      </c>
      <c r="F83" s="84">
        <v>0</v>
      </c>
      <c r="H83" s="15"/>
      <c r="I83" s="20"/>
      <c r="J83" s="20"/>
      <c r="K83" s="20">
        <v>16204</v>
      </c>
      <c r="L83" s="83" t="s">
        <v>353</v>
      </c>
      <c r="M83" s="23">
        <f t="shared" si="16"/>
        <v>1000</v>
      </c>
      <c r="N83" s="23">
        <f t="shared" si="16"/>
        <v>1000</v>
      </c>
      <c r="O83" s="23">
        <f t="shared" si="16"/>
        <v>379.36</v>
      </c>
      <c r="P83" s="23">
        <f t="shared" si="16"/>
        <v>379.36</v>
      </c>
      <c r="Q83" s="23">
        <f t="shared" si="16"/>
        <v>0</v>
      </c>
    </row>
    <row r="84" spans="1:17">
      <c r="A84" s="28">
        <v>16205</v>
      </c>
      <c r="B84" s="84">
        <v>0</v>
      </c>
      <c r="C84" s="84">
        <v>0</v>
      </c>
      <c r="D84" s="84">
        <v>0</v>
      </c>
      <c r="E84" s="84">
        <v>0</v>
      </c>
      <c r="F84" s="84">
        <v>0</v>
      </c>
      <c r="H84" s="15"/>
      <c r="I84" s="20"/>
      <c r="J84" s="20"/>
      <c r="K84" s="20">
        <v>16205</v>
      </c>
      <c r="L84" s="83" t="s">
        <v>354</v>
      </c>
      <c r="M84" s="23">
        <f t="shared" si="16"/>
        <v>0</v>
      </c>
      <c r="N84" s="23">
        <f t="shared" si="16"/>
        <v>0</v>
      </c>
      <c r="O84" s="23">
        <f t="shared" si="16"/>
        <v>0</v>
      </c>
      <c r="P84" s="23">
        <f t="shared" si="16"/>
        <v>0</v>
      </c>
      <c r="Q84" s="23">
        <f t="shared" si="16"/>
        <v>0</v>
      </c>
    </row>
    <row r="85" spans="1:17">
      <c r="A85" s="28">
        <v>16209</v>
      </c>
      <c r="B85" s="84">
        <v>1000</v>
      </c>
      <c r="C85" s="84">
        <v>1000</v>
      </c>
      <c r="D85" s="84">
        <v>0</v>
      </c>
      <c r="E85" s="84">
        <v>0</v>
      </c>
      <c r="F85" s="84">
        <v>0</v>
      </c>
      <c r="H85" s="15"/>
      <c r="I85" s="20"/>
      <c r="J85" s="20"/>
      <c r="K85" s="20">
        <v>16209</v>
      </c>
      <c r="L85" s="83" t="s">
        <v>355</v>
      </c>
      <c r="M85" s="23">
        <f t="shared" si="16"/>
        <v>1000</v>
      </c>
      <c r="N85" s="23">
        <f t="shared" si="16"/>
        <v>1000</v>
      </c>
      <c r="O85" s="23">
        <f t="shared" si="16"/>
        <v>0</v>
      </c>
      <c r="P85" s="23">
        <f t="shared" si="16"/>
        <v>0</v>
      </c>
      <c r="Q85" s="23">
        <f t="shared" si="16"/>
        <v>0</v>
      </c>
    </row>
    <row r="86" spans="1:17">
      <c r="A86" s="28">
        <v>164</v>
      </c>
      <c r="B86" s="84">
        <v>12500</v>
      </c>
      <c r="C86" s="84">
        <v>12500</v>
      </c>
      <c r="D86" s="84">
        <v>15875.38</v>
      </c>
      <c r="E86" s="84">
        <v>15875.38</v>
      </c>
      <c r="F86" s="84">
        <v>0</v>
      </c>
      <c r="H86" s="15"/>
      <c r="I86" s="20"/>
      <c r="J86" s="20">
        <v>164</v>
      </c>
      <c r="K86" s="164" t="s">
        <v>356</v>
      </c>
      <c r="L86" s="164"/>
      <c r="M86" s="23">
        <f t="shared" si="16"/>
        <v>12500</v>
      </c>
      <c r="N86" s="23">
        <f t="shared" si="16"/>
        <v>12500</v>
      </c>
      <c r="O86" s="23">
        <f t="shared" si="16"/>
        <v>15875.38</v>
      </c>
      <c r="P86" s="23">
        <f t="shared" si="16"/>
        <v>15875.38</v>
      </c>
      <c r="Q86" s="23">
        <f t="shared" si="16"/>
        <v>0</v>
      </c>
    </row>
    <row r="87" spans="1:17">
      <c r="A87" s="27"/>
      <c r="H87" s="12">
        <v>2</v>
      </c>
      <c r="I87" s="165" t="s">
        <v>357</v>
      </c>
      <c r="J87" s="165"/>
      <c r="K87" s="165"/>
      <c r="L87" s="165"/>
      <c r="M87" s="21">
        <f>SUM(M88,M97,M105,M153,M163,M165,M166,M167)</f>
        <v>11656377</v>
      </c>
      <c r="N87" s="21">
        <f>SUM(N88,N97,N105,N153,N163,N165,N166,N167)</f>
        <v>13883474.6</v>
      </c>
      <c r="O87" s="21">
        <f>SUM(O88,O97,O105,O153,O163,O165,O166,O167)</f>
        <v>8673831.8399999999</v>
      </c>
      <c r="P87" s="21">
        <f>SUM(P88,P97,P105,P153,P163,P165,P166,P167)</f>
        <v>8004911.9799999995</v>
      </c>
      <c r="Q87" s="21">
        <f>SUM(Q88,Q97,Q105,Q153,Q163,Q165,Q166,Q167)</f>
        <v>170131.82</v>
      </c>
    </row>
    <row r="88" spans="1:17">
      <c r="A88" s="27"/>
      <c r="H88" s="15"/>
      <c r="I88" s="18">
        <v>20</v>
      </c>
      <c r="J88" s="167" t="s">
        <v>358</v>
      </c>
      <c r="K88" s="167"/>
      <c r="L88" s="167"/>
      <c r="M88" s="22">
        <f>SUM(M89:M96)</f>
        <v>574675</v>
      </c>
      <c r="N88" s="22">
        <f>SUM(N89:N96)</f>
        <v>574675</v>
      </c>
      <c r="O88" s="22">
        <f>SUM(O89:O96)</f>
        <v>460950.29000000004</v>
      </c>
      <c r="P88" s="22">
        <f>SUM(P89:P96)</f>
        <v>395603.69999999995</v>
      </c>
      <c r="Q88" s="22">
        <f>SUM(Q89:Q96)</f>
        <v>33954.800000000003</v>
      </c>
    </row>
    <row r="89" spans="1:17">
      <c r="A89" s="28">
        <v>200</v>
      </c>
      <c r="B89" s="84">
        <v>29575</v>
      </c>
      <c r="C89" s="84">
        <v>29575</v>
      </c>
      <c r="D89" s="84">
        <v>19866.7</v>
      </c>
      <c r="E89" s="84">
        <v>19866.7</v>
      </c>
      <c r="F89" s="84">
        <v>0</v>
      </c>
      <c r="H89" s="15"/>
      <c r="I89" s="20"/>
      <c r="J89" s="20">
        <v>200</v>
      </c>
      <c r="K89" s="164" t="s">
        <v>359</v>
      </c>
      <c r="L89" s="164"/>
      <c r="M89" s="23">
        <f t="shared" ref="M89:Q96" si="17">B89</f>
        <v>29575</v>
      </c>
      <c r="N89" s="23">
        <f t="shared" si="17"/>
        <v>29575</v>
      </c>
      <c r="O89" s="23">
        <f t="shared" si="17"/>
        <v>19866.7</v>
      </c>
      <c r="P89" s="23">
        <f t="shared" si="17"/>
        <v>19866.7</v>
      </c>
      <c r="Q89" s="23">
        <f t="shared" si="17"/>
        <v>0</v>
      </c>
    </row>
    <row r="90" spans="1:17">
      <c r="A90" s="28">
        <v>202</v>
      </c>
      <c r="B90" s="84">
        <v>57500</v>
      </c>
      <c r="C90" s="84">
        <v>57500</v>
      </c>
      <c r="D90" s="84">
        <v>36738.28</v>
      </c>
      <c r="E90" s="84">
        <v>33502.49</v>
      </c>
      <c r="F90" s="84">
        <v>0</v>
      </c>
      <c r="H90" s="15"/>
      <c r="I90" s="20"/>
      <c r="J90" s="20">
        <v>202</v>
      </c>
      <c r="K90" s="164" t="s">
        <v>360</v>
      </c>
      <c r="L90" s="164"/>
      <c r="M90" s="23">
        <f t="shared" si="17"/>
        <v>57500</v>
      </c>
      <c r="N90" s="23">
        <f t="shared" si="17"/>
        <v>57500</v>
      </c>
      <c r="O90" s="23">
        <f t="shared" si="17"/>
        <v>36738.28</v>
      </c>
      <c r="P90" s="23">
        <f t="shared" si="17"/>
        <v>33502.49</v>
      </c>
      <c r="Q90" s="23">
        <f t="shared" si="17"/>
        <v>0</v>
      </c>
    </row>
    <row r="91" spans="1:17">
      <c r="A91" s="28">
        <v>203</v>
      </c>
      <c r="B91" s="84">
        <v>5500</v>
      </c>
      <c r="C91" s="84">
        <v>5500</v>
      </c>
      <c r="D91" s="84">
        <v>1700</v>
      </c>
      <c r="E91" s="84">
        <v>1700</v>
      </c>
      <c r="F91" s="84">
        <v>0</v>
      </c>
      <c r="H91" s="15"/>
      <c r="I91" s="20"/>
      <c r="J91" s="20">
        <v>203</v>
      </c>
      <c r="K91" s="164" t="s">
        <v>361</v>
      </c>
      <c r="L91" s="164"/>
      <c r="M91" s="23">
        <f t="shared" si="17"/>
        <v>5500</v>
      </c>
      <c r="N91" s="23">
        <f t="shared" si="17"/>
        <v>5500</v>
      </c>
      <c r="O91" s="23">
        <f t="shared" si="17"/>
        <v>1700</v>
      </c>
      <c r="P91" s="23">
        <f t="shared" si="17"/>
        <v>1700</v>
      </c>
      <c r="Q91" s="23">
        <f t="shared" si="17"/>
        <v>0</v>
      </c>
    </row>
    <row r="92" spans="1:17">
      <c r="A92" s="28">
        <v>204</v>
      </c>
      <c r="B92" s="84">
        <v>10100</v>
      </c>
      <c r="C92" s="84">
        <v>10100</v>
      </c>
      <c r="D92" s="84">
        <v>7514.1</v>
      </c>
      <c r="E92" s="84">
        <v>7514.1</v>
      </c>
      <c r="F92" s="84">
        <v>0</v>
      </c>
      <c r="H92" s="15"/>
      <c r="I92" s="20"/>
      <c r="J92" s="20">
        <v>204</v>
      </c>
      <c r="K92" s="164" t="s">
        <v>362</v>
      </c>
      <c r="L92" s="164"/>
      <c r="M92" s="23">
        <f t="shared" si="17"/>
        <v>10100</v>
      </c>
      <c r="N92" s="23">
        <f t="shared" si="17"/>
        <v>10100</v>
      </c>
      <c r="O92" s="23">
        <f t="shared" si="17"/>
        <v>7514.1</v>
      </c>
      <c r="P92" s="23">
        <f t="shared" si="17"/>
        <v>7514.1</v>
      </c>
      <c r="Q92" s="23">
        <f t="shared" si="17"/>
        <v>0</v>
      </c>
    </row>
    <row r="93" spans="1:17">
      <c r="A93" s="28">
        <v>205</v>
      </c>
      <c r="B93" s="84">
        <v>0</v>
      </c>
      <c r="C93" s="84">
        <v>0</v>
      </c>
      <c r="D93" s="84">
        <v>0</v>
      </c>
      <c r="E93" s="84">
        <v>0</v>
      </c>
      <c r="F93" s="84">
        <v>0</v>
      </c>
      <c r="H93" s="15"/>
      <c r="I93" s="20"/>
      <c r="J93" s="20">
        <v>205</v>
      </c>
      <c r="K93" s="164" t="s">
        <v>363</v>
      </c>
      <c r="L93" s="164"/>
      <c r="M93" s="23">
        <f t="shared" si="17"/>
        <v>0</v>
      </c>
      <c r="N93" s="23">
        <f t="shared" si="17"/>
        <v>0</v>
      </c>
      <c r="O93" s="23">
        <f t="shared" si="17"/>
        <v>0</v>
      </c>
      <c r="P93" s="23">
        <f t="shared" si="17"/>
        <v>0</v>
      </c>
      <c r="Q93" s="23">
        <f t="shared" si="17"/>
        <v>0</v>
      </c>
    </row>
    <row r="94" spans="1:17">
      <c r="A94" s="28">
        <v>206</v>
      </c>
      <c r="B94" s="84">
        <v>0</v>
      </c>
      <c r="C94" s="84">
        <v>0</v>
      </c>
      <c r="D94" s="84">
        <v>0</v>
      </c>
      <c r="E94" s="84">
        <v>0</v>
      </c>
      <c r="F94" s="84">
        <v>0</v>
      </c>
      <c r="H94" s="15"/>
      <c r="I94" s="20"/>
      <c r="J94" s="20">
        <v>206</v>
      </c>
      <c r="K94" s="164" t="s">
        <v>364</v>
      </c>
      <c r="L94" s="164"/>
      <c r="M94" s="23">
        <f t="shared" si="17"/>
        <v>0</v>
      </c>
      <c r="N94" s="23">
        <f t="shared" si="17"/>
        <v>0</v>
      </c>
      <c r="O94" s="23">
        <f t="shared" si="17"/>
        <v>0</v>
      </c>
      <c r="P94" s="23">
        <f t="shared" si="17"/>
        <v>0</v>
      </c>
      <c r="Q94" s="23">
        <f t="shared" si="17"/>
        <v>0</v>
      </c>
    </row>
    <row r="95" spans="1:17">
      <c r="A95" s="28">
        <v>208</v>
      </c>
      <c r="B95" s="84">
        <v>0</v>
      </c>
      <c r="C95" s="84">
        <v>0</v>
      </c>
      <c r="D95" s="84">
        <v>0</v>
      </c>
      <c r="E95" s="84">
        <v>0</v>
      </c>
      <c r="F95" s="84">
        <v>0</v>
      </c>
      <c r="H95" s="15"/>
      <c r="I95" s="20"/>
      <c r="J95" s="20">
        <v>208</v>
      </c>
      <c r="K95" s="164" t="s">
        <v>365</v>
      </c>
      <c r="L95" s="164"/>
      <c r="M95" s="23">
        <f t="shared" si="17"/>
        <v>0</v>
      </c>
      <c r="N95" s="23">
        <f t="shared" si="17"/>
        <v>0</v>
      </c>
      <c r="O95" s="23">
        <f t="shared" si="17"/>
        <v>0</v>
      </c>
      <c r="P95" s="23">
        <f t="shared" si="17"/>
        <v>0</v>
      </c>
      <c r="Q95" s="23">
        <f t="shared" si="17"/>
        <v>0</v>
      </c>
    </row>
    <row r="96" spans="1:17">
      <c r="A96" s="28">
        <v>209</v>
      </c>
      <c r="B96" s="84">
        <v>472000</v>
      </c>
      <c r="C96" s="84">
        <v>472000</v>
      </c>
      <c r="D96" s="84">
        <v>395131.21</v>
      </c>
      <c r="E96" s="84">
        <v>333020.40999999997</v>
      </c>
      <c r="F96" s="84">
        <v>33954.800000000003</v>
      </c>
      <c r="H96" s="15"/>
      <c r="I96" s="20"/>
      <c r="J96" s="20">
        <v>209</v>
      </c>
      <c r="K96" s="164" t="s">
        <v>366</v>
      </c>
      <c r="L96" s="164"/>
      <c r="M96" s="23">
        <f t="shared" si="17"/>
        <v>472000</v>
      </c>
      <c r="N96" s="23">
        <f t="shared" si="17"/>
        <v>472000</v>
      </c>
      <c r="O96" s="23">
        <f t="shared" si="17"/>
        <v>395131.21</v>
      </c>
      <c r="P96" s="23">
        <f t="shared" si="17"/>
        <v>333020.40999999997</v>
      </c>
      <c r="Q96" s="23">
        <f t="shared" si="17"/>
        <v>33954.800000000003</v>
      </c>
    </row>
    <row r="97" spans="1:17">
      <c r="A97" s="27"/>
      <c r="H97" s="15"/>
      <c r="I97" s="18">
        <v>21</v>
      </c>
      <c r="J97" s="167" t="s">
        <v>367</v>
      </c>
      <c r="K97" s="167"/>
      <c r="L97" s="167"/>
      <c r="M97" s="22">
        <f>SUM(M98:M104)</f>
        <v>418090</v>
      </c>
      <c r="N97" s="22">
        <f>SUM(N98:N104)</f>
        <v>475390</v>
      </c>
      <c r="O97" s="22">
        <f>SUM(O98:O104)</f>
        <v>273051.40000000002</v>
      </c>
      <c r="P97" s="22">
        <f>SUM(P98:P104)</f>
        <v>249030.58</v>
      </c>
      <c r="Q97" s="22">
        <f>SUM(Q98:Q104)</f>
        <v>5409.93</v>
      </c>
    </row>
    <row r="98" spans="1:17">
      <c r="A98" s="28">
        <v>210</v>
      </c>
      <c r="B98" s="84">
        <v>71000</v>
      </c>
      <c r="C98" s="84">
        <v>78000</v>
      </c>
      <c r="D98" s="84">
        <v>44885.47</v>
      </c>
      <c r="E98" s="84">
        <v>43957.07</v>
      </c>
      <c r="F98" s="84">
        <v>0</v>
      </c>
      <c r="H98" s="15"/>
      <c r="I98" s="20"/>
      <c r="J98" s="20">
        <v>210</v>
      </c>
      <c r="K98" s="164" t="s">
        <v>368</v>
      </c>
      <c r="L98" s="164"/>
      <c r="M98" s="23">
        <f t="shared" ref="M98:Q104" si="18">B98</f>
        <v>71000</v>
      </c>
      <c r="N98" s="23">
        <f t="shared" si="18"/>
        <v>78000</v>
      </c>
      <c r="O98" s="23">
        <f t="shared" si="18"/>
        <v>44885.47</v>
      </c>
      <c r="P98" s="23">
        <f t="shared" si="18"/>
        <v>43957.07</v>
      </c>
      <c r="Q98" s="23">
        <f t="shared" si="18"/>
        <v>0</v>
      </c>
    </row>
    <row r="99" spans="1:17">
      <c r="A99" s="28">
        <v>212</v>
      </c>
      <c r="B99" s="84">
        <v>213790</v>
      </c>
      <c r="C99" s="84">
        <v>229290</v>
      </c>
      <c r="D99" s="84">
        <v>142894.09</v>
      </c>
      <c r="E99" s="84">
        <v>119801.67</v>
      </c>
      <c r="F99" s="84">
        <v>1426.49</v>
      </c>
      <c r="H99" s="15"/>
      <c r="I99" s="20"/>
      <c r="J99" s="20">
        <v>212</v>
      </c>
      <c r="K99" s="164" t="s">
        <v>369</v>
      </c>
      <c r="L99" s="164"/>
      <c r="M99" s="23">
        <f t="shared" si="18"/>
        <v>213790</v>
      </c>
      <c r="N99" s="23">
        <f t="shared" si="18"/>
        <v>229290</v>
      </c>
      <c r="O99" s="23">
        <f t="shared" si="18"/>
        <v>142894.09</v>
      </c>
      <c r="P99" s="23">
        <f t="shared" si="18"/>
        <v>119801.67</v>
      </c>
      <c r="Q99" s="23">
        <f t="shared" si="18"/>
        <v>1426.49</v>
      </c>
    </row>
    <row r="100" spans="1:17">
      <c r="A100" s="28">
        <v>213</v>
      </c>
      <c r="B100" s="84">
        <v>58300</v>
      </c>
      <c r="C100" s="84">
        <v>60300</v>
      </c>
      <c r="D100" s="84">
        <v>33558.130000000005</v>
      </c>
      <c r="E100" s="84">
        <v>33558.129999999997</v>
      </c>
      <c r="F100" s="84">
        <v>2827.89</v>
      </c>
      <c r="H100" s="15"/>
      <c r="I100" s="20"/>
      <c r="J100" s="20">
        <v>213</v>
      </c>
      <c r="K100" s="164" t="s">
        <v>660</v>
      </c>
      <c r="L100" s="164"/>
      <c r="M100" s="23">
        <f t="shared" si="18"/>
        <v>58300</v>
      </c>
      <c r="N100" s="23">
        <f t="shared" si="18"/>
        <v>60300</v>
      </c>
      <c r="O100" s="23">
        <f t="shared" si="18"/>
        <v>33558.130000000005</v>
      </c>
      <c r="P100" s="23">
        <f t="shared" si="18"/>
        <v>33558.129999999997</v>
      </c>
      <c r="Q100" s="23">
        <f t="shared" si="18"/>
        <v>2827.89</v>
      </c>
    </row>
    <row r="101" spans="1:17">
      <c r="A101" s="28">
        <v>214</v>
      </c>
      <c r="B101" s="84">
        <v>55000</v>
      </c>
      <c r="C101" s="84">
        <v>87800</v>
      </c>
      <c r="D101" s="84">
        <v>42763.34</v>
      </c>
      <c r="E101" s="84">
        <v>42763.34</v>
      </c>
      <c r="F101" s="84">
        <v>1155.55</v>
      </c>
      <c r="H101" s="15"/>
      <c r="I101" s="20"/>
      <c r="J101" s="20">
        <v>214</v>
      </c>
      <c r="K101" s="164" t="s">
        <v>370</v>
      </c>
      <c r="L101" s="164"/>
      <c r="M101" s="23">
        <f t="shared" si="18"/>
        <v>55000</v>
      </c>
      <c r="N101" s="23">
        <f t="shared" si="18"/>
        <v>87800</v>
      </c>
      <c r="O101" s="23">
        <f t="shared" si="18"/>
        <v>42763.34</v>
      </c>
      <c r="P101" s="23">
        <f t="shared" si="18"/>
        <v>42763.34</v>
      </c>
      <c r="Q101" s="23">
        <f t="shared" si="18"/>
        <v>1155.55</v>
      </c>
    </row>
    <row r="102" spans="1:17">
      <c r="A102" s="28">
        <v>215</v>
      </c>
      <c r="B102" s="84">
        <v>0</v>
      </c>
      <c r="C102" s="84">
        <v>0</v>
      </c>
      <c r="D102" s="84">
        <v>0</v>
      </c>
      <c r="E102" s="84">
        <v>0</v>
      </c>
      <c r="F102" s="84">
        <v>0</v>
      </c>
      <c r="H102" s="15"/>
      <c r="I102" s="20"/>
      <c r="J102" s="20">
        <v>215</v>
      </c>
      <c r="K102" s="164" t="s">
        <v>371</v>
      </c>
      <c r="L102" s="164"/>
      <c r="M102" s="23">
        <f t="shared" si="18"/>
        <v>0</v>
      </c>
      <c r="N102" s="23">
        <f t="shared" si="18"/>
        <v>0</v>
      </c>
      <c r="O102" s="23">
        <f t="shared" si="18"/>
        <v>0</v>
      </c>
      <c r="P102" s="23">
        <f t="shared" si="18"/>
        <v>0</v>
      </c>
      <c r="Q102" s="23">
        <f t="shared" si="18"/>
        <v>0</v>
      </c>
    </row>
    <row r="103" spans="1:17">
      <c r="A103" s="28">
        <v>216</v>
      </c>
      <c r="B103" s="84">
        <v>20000</v>
      </c>
      <c r="C103" s="84">
        <v>20000</v>
      </c>
      <c r="D103" s="84">
        <v>8950.369999999999</v>
      </c>
      <c r="E103" s="84">
        <v>8950.3700000000008</v>
      </c>
      <c r="F103" s="84">
        <v>0</v>
      </c>
      <c r="H103" s="15"/>
      <c r="I103" s="20"/>
      <c r="J103" s="20">
        <v>216</v>
      </c>
      <c r="K103" s="164" t="s">
        <v>372</v>
      </c>
      <c r="L103" s="164"/>
      <c r="M103" s="23">
        <f t="shared" si="18"/>
        <v>20000</v>
      </c>
      <c r="N103" s="23">
        <f t="shared" si="18"/>
        <v>20000</v>
      </c>
      <c r="O103" s="23">
        <f t="shared" si="18"/>
        <v>8950.369999999999</v>
      </c>
      <c r="P103" s="23">
        <f t="shared" si="18"/>
        <v>8950.3700000000008</v>
      </c>
      <c r="Q103" s="23">
        <f t="shared" si="18"/>
        <v>0</v>
      </c>
    </row>
    <row r="104" spans="1:17">
      <c r="A104" s="28">
        <v>219</v>
      </c>
      <c r="B104" s="84">
        <v>0</v>
      </c>
      <c r="C104" s="84">
        <v>0</v>
      </c>
      <c r="D104" s="84">
        <v>0</v>
      </c>
      <c r="E104" s="84">
        <v>0</v>
      </c>
      <c r="F104" s="84">
        <v>0</v>
      </c>
      <c r="H104" s="15"/>
      <c r="I104" s="20"/>
      <c r="J104" s="20">
        <v>219</v>
      </c>
      <c r="K104" s="164" t="s">
        <v>373</v>
      </c>
      <c r="L104" s="164"/>
      <c r="M104" s="23">
        <f t="shared" si="18"/>
        <v>0</v>
      </c>
      <c r="N104" s="23">
        <f t="shared" si="18"/>
        <v>0</v>
      </c>
      <c r="O104" s="23">
        <f t="shared" si="18"/>
        <v>0</v>
      </c>
      <c r="P104" s="23">
        <f t="shared" si="18"/>
        <v>0</v>
      </c>
      <c r="Q104" s="23">
        <f t="shared" si="18"/>
        <v>0</v>
      </c>
    </row>
    <row r="105" spans="1:17">
      <c r="A105" s="27"/>
      <c r="H105" s="15"/>
      <c r="I105" s="18">
        <v>22</v>
      </c>
      <c r="J105" s="167" t="s">
        <v>374</v>
      </c>
      <c r="K105" s="167"/>
      <c r="L105" s="167"/>
      <c r="M105" s="22">
        <f>SUM(M106,M110,M123,M129,M130,M131,M135,M144)</f>
        <v>10509452</v>
      </c>
      <c r="N105" s="22">
        <f>SUM(N106,N110,N123,N129,N130,N131,N135,N144)</f>
        <v>12677749.6</v>
      </c>
      <c r="O105" s="22">
        <f>SUM(O106,O110,O123,O129,O130,O131,O135,O144)</f>
        <v>7829318.9100000001</v>
      </c>
      <c r="P105" s="22">
        <f>SUM(P106,P110,P123,P129,P130,P131,P135,P144)</f>
        <v>7249766.46</v>
      </c>
      <c r="Q105" s="22">
        <f>SUM(Q106,Q110,Q123,Q129,Q130,Q131,Q135,Q144)</f>
        <v>130267.04000000001</v>
      </c>
    </row>
    <row r="106" spans="1:17">
      <c r="A106" s="27"/>
      <c r="H106" s="15"/>
      <c r="I106" s="20"/>
      <c r="J106" s="24">
        <v>220</v>
      </c>
      <c r="K106" s="166" t="s">
        <v>375</v>
      </c>
      <c r="L106" s="166"/>
      <c r="M106" s="22">
        <f>SUM(M107:M109)</f>
        <v>33350</v>
      </c>
      <c r="N106" s="22">
        <f>SUM(N107:N109)</f>
        <v>48456.35</v>
      </c>
      <c r="O106" s="22">
        <f>SUM(O107:O109)</f>
        <v>27032.33</v>
      </c>
      <c r="P106" s="22">
        <f>SUM(P107:P109)</f>
        <v>26915.09</v>
      </c>
      <c r="Q106" s="22">
        <f>SUM(Q107:Q109)</f>
        <v>0</v>
      </c>
    </row>
    <row r="107" spans="1:17">
      <c r="A107" s="28">
        <v>22000</v>
      </c>
      <c r="B107" s="84">
        <v>15800</v>
      </c>
      <c r="C107" s="84">
        <v>17300</v>
      </c>
      <c r="D107" s="84">
        <v>11047.539999999999</v>
      </c>
      <c r="E107" s="84">
        <v>11047.54</v>
      </c>
      <c r="F107" s="84">
        <v>0</v>
      </c>
      <c r="H107" s="15"/>
      <c r="I107" s="20"/>
      <c r="J107" s="20"/>
      <c r="K107" s="20">
        <v>22000</v>
      </c>
      <c r="L107" s="83" t="s">
        <v>376</v>
      </c>
      <c r="M107" s="23">
        <f t="shared" ref="M107:Q109" si="19">B107</f>
        <v>15800</v>
      </c>
      <c r="N107" s="23">
        <f t="shared" si="19"/>
        <v>17300</v>
      </c>
      <c r="O107" s="23">
        <f t="shared" si="19"/>
        <v>11047.539999999999</v>
      </c>
      <c r="P107" s="23">
        <f t="shared" si="19"/>
        <v>11047.54</v>
      </c>
      <c r="Q107" s="23">
        <f t="shared" si="19"/>
        <v>0</v>
      </c>
    </row>
    <row r="108" spans="1:17">
      <c r="A108" s="28">
        <v>22001</v>
      </c>
      <c r="B108" s="84">
        <v>17550</v>
      </c>
      <c r="C108" s="84">
        <v>31156.35</v>
      </c>
      <c r="D108" s="84">
        <v>15984.79</v>
      </c>
      <c r="E108" s="84">
        <v>15867.55</v>
      </c>
      <c r="F108" s="84">
        <v>0</v>
      </c>
      <c r="H108" s="15"/>
      <c r="I108" s="20"/>
      <c r="J108" s="20"/>
      <c r="K108" s="20">
        <v>22001</v>
      </c>
      <c r="L108" s="83" t="s">
        <v>377</v>
      </c>
      <c r="M108" s="23">
        <f t="shared" si="19"/>
        <v>17550</v>
      </c>
      <c r="N108" s="23">
        <f t="shared" si="19"/>
        <v>31156.35</v>
      </c>
      <c r="O108" s="23">
        <f t="shared" si="19"/>
        <v>15984.79</v>
      </c>
      <c r="P108" s="23">
        <f t="shared" si="19"/>
        <v>15867.55</v>
      </c>
      <c r="Q108" s="23">
        <f t="shared" si="19"/>
        <v>0</v>
      </c>
    </row>
    <row r="109" spans="1:17">
      <c r="A109" s="28">
        <v>22002</v>
      </c>
      <c r="B109" s="84">
        <v>0</v>
      </c>
      <c r="C109" s="84">
        <v>0</v>
      </c>
      <c r="D109" s="84">
        <v>0</v>
      </c>
      <c r="E109" s="84">
        <v>0</v>
      </c>
      <c r="F109" s="84">
        <v>0</v>
      </c>
      <c r="H109" s="15"/>
      <c r="I109" s="20"/>
      <c r="J109" s="20"/>
      <c r="K109" s="20">
        <v>22002</v>
      </c>
      <c r="L109" s="83" t="s">
        <v>378</v>
      </c>
      <c r="M109" s="23">
        <f t="shared" si="19"/>
        <v>0</v>
      </c>
      <c r="N109" s="23">
        <f t="shared" si="19"/>
        <v>0</v>
      </c>
      <c r="O109" s="23">
        <f t="shared" si="19"/>
        <v>0</v>
      </c>
      <c r="P109" s="23">
        <f t="shared" si="19"/>
        <v>0</v>
      </c>
      <c r="Q109" s="23">
        <f t="shared" si="19"/>
        <v>0</v>
      </c>
    </row>
    <row r="110" spans="1:17">
      <c r="A110" s="27"/>
      <c r="H110" s="15"/>
      <c r="I110" s="20"/>
      <c r="J110" s="24">
        <v>221</v>
      </c>
      <c r="K110" s="166" t="s">
        <v>379</v>
      </c>
      <c r="L110" s="166"/>
      <c r="M110" s="22">
        <f>SUM(M111:M122)</f>
        <v>1923550</v>
      </c>
      <c r="N110" s="22">
        <f>SUM(N111:N122)</f>
        <v>1972750</v>
      </c>
      <c r="O110" s="22">
        <f>SUM(O111:O122)</f>
        <v>1656796.9899999998</v>
      </c>
      <c r="P110" s="22">
        <f>SUM(P111:P122)</f>
        <v>1646149.5500000003</v>
      </c>
      <c r="Q110" s="22">
        <f>SUM(Q111:Q122)</f>
        <v>18852.730000000003</v>
      </c>
    </row>
    <row r="111" spans="1:17">
      <c r="A111" s="28">
        <v>22100</v>
      </c>
      <c r="B111" s="84">
        <v>1223000</v>
      </c>
      <c r="C111" s="84">
        <v>1223000</v>
      </c>
      <c r="D111" s="84">
        <v>1153182.8899999999</v>
      </c>
      <c r="E111" s="84">
        <v>1152632.0900000001</v>
      </c>
      <c r="F111" s="84">
        <v>8538.49</v>
      </c>
      <c r="H111" s="15"/>
      <c r="I111" s="20"/>
      <c r="J111" s="20"/>
      <c r="K111" s="20">
        <v>22100</v>
      </c>
      <c r="L111" s="94" t="s">
        <v>661</v>
      </c>
      <c r="M111" s="23">
        <f t="shared" ref="M111:M122" si="20">B111</f>
        <v>1223000</v>
      </c>
      <c r="N111" s="23">
        <f t="shared" ref="N111:N122" si="21">C111</f>
        <v>1223000</v>
      </c>
      <c r="O111" s="23">
        <f t="shared" ref="O111:O122" si="22">D111</f>
        <v>1153182.8899999999</v>
      </c>
      <c r="P111" s="23">
        <f t="shared" ref="P111:P122" si="23">E111</f>
        <v>1152632.0900000001</v>
      </c>
      <c r="Q111" s="23">
        <f t="shared" ref="Q111:Q122" si="24">F111</f>
        <v>8538.49</v>
      </c>
    </row>
    <row r="112" spans="1:17">
      <c r="A112" s="28">
        <v>22101</v>
      </c>
      <c r="B112" s="84">
        <v>60000</v>
      </c>
      <c r="C112" s="84">
        <v>60000</v>
      </c>
      <c r="D112" s="84">
        <v>32377.65</v>
      </c>
      <c r="E112" s="84">
        <v>26504.53</v>
      </c>
      <c r="F112" s="84">
        <v>2556.0500000000002</v>
      </c>
      <c r="H112" s="15"/>
      <c r="I112" s="20"/>
      <c r="J112" s="20"/>
      <c r="K112" s="20">
        <v>22101</v>
      </c>
      <c r="L112" s="83" t="s">
        <v>380</v>
      </c>
      <c r="M112" s="23">
        <f t="shared" si="20"/>
        <v>60000</v>
      </c>
      <c r="N112" s="23">
        <f t="shared" si="21"/>
        <v>60000</v>
      </c>
      <c r="O112" s="23">
        <f t="shared" si="22"/>
        <v>32377.65</v>
      </c>
      <c r="P112" s="23">
        <f t="shared" si="23"/>
        <v>26504.53</v>
      </c>
      <c r="Q112" s="23">
        <f t="shared" si="24"/>
        <v>2556.0500000000002</v>
      </c>
    </row>
    <row r="113" spans="1:17">
      <c r="A113" s="28">
        <v>22102</v>
      </c>
      <c r="B113" s="84">
        <v>0</v>
      </c>
      <c r="C113" s="84">
        <v>0</v>
      </c>
      <c r="D113" s="84">
        <v>0</v>
      </c>
      <c r="E113" s="84">
        <v>0</v>
      </c>
      <c r="F113" s="84">
        <v>0</v>
      </c>
      <c r="H113" s="15"/>
      <c r="I113" s="20"/>
      <c r="J113" s="20"/>
      <c r="K113" s="20">
        <v>22102</v>
      </c>
      <c r="L113" s="83" t="s">
        <v>381</v>
      </c>
      <c r="M113" s="23">
        <f t="shared" si="20"/>
        <v>0</v>
      </c>
      <c r="N113" s="23">
        <f t="shared" si="21"/>
        <v>0</v>
      </c>
      <c r="O113" s="23">
        <f t="shared" si="22"/>
        <v>0</v>
      </c>
      <c r="P113" s="23">
        <f t="shared" si="23"/>
        <v>0</v>
      </c>
      <c r="Q113" s="23">
        <f t="shared" si="24"/>
        <v>0</v>
      </c>
    </row>
    <row r="114" spans="1:17">
      <c r="A114" s="28">
        <v>22103</v>
      </c>
      <c r="B114" s="84">
        <v>389870</v>
      </c>
      <c r="C114" s="84">
        <v>400370</v>
      </c>
      <c r="D114" s="84">
        <v>297615.17</v>
      </c>
      <c r="E114" s="84">
        <v>294430.09999999998</v>
      </c>
      <c r="F114" s="84">
        <v>5419.88</v>
      </c>
      <c r="H114" s="15"/>
      <c r="I114" s="20"/>
      <c r="J114" s="20"/>
      <c r="K114" s="20">
        <v>22103</v>
      </c>
      <c r="L114" s="83" t="s">
        <v>382</v>
      </c>
      <c r="M114" s="23">
        <f t="shared" si="20"/>
        <v>389870</v>
      </c>
      <c r="N114" s="23">
        <f t="shared" si="21"/>
        <v>400370</v>
      </c>
      <c r="O114" s="23">
        <f t="shared" si="22"/>
        <v>297615.17</v>
      </c>
      <c r="P114" s="23">
        <f t="shared" si="23"/>
        <v>294430.09999999998</v>
      </c>
      <c r="Q114" s="23">
        <f t="shared" si="24"/>
        <v>5419.88</v>
      </c>
    </row>
    <row r="115" spans="1:17">
      <c r="A115" s="28">
        <v>22104</v>
      </c>
      <c r="B115" s="84">
        <v>43400</v>
      </c>
      <c r="C115" s="84">
        <v>43400</v>
      </c>
      <c r="D115" s="84">
        <v>31060.18</v>
      </c>
      <c r="E115" s="84">
        <v>31060.18</v>
      </c>
      <c r="F115" s="84">
        <v>295</v>
      </c>
      <c r="H115" s="15"/>
      <c r="I115" s="20"/>
      <c r="J115" s="20"/>
      <c r="K115" s="20">
        <v>22104</v>
      </c>
      <c r="L115" s="83" t="s">
        <v>383</v>
      </c>
      <c r="M115" s="23">
        <f t="shared" si="20"/>
        <v>43400</v>
      </c>
      <c r="N115" s="23">
        <f t="shared" si="21"/>
        <v>43400</v>
      </c>
      <c r="O115" s="23">
        <f t="shared" si="22"/>
        <v>31060.18</v>
      </c>
      <c r="P115" s="23">
        <f t="shared" si="23"/>
        <v>31060.18</v>
      </c>
      <c r="Q115" s="23">
        <f t="shared" si="24"/>
        <v>295</v>
      </c>
    </row>
    <row r="116" spans="1:17">
      <c r="A116" s="28">
        <v>22105</v>
      </c>
      <c r="B116" s="84">
        <v>0</v>
      </c>
      <c r="C116" s="84">
        <v>0</v>
      </c>
      <c r="D116" s="84">
        <v>0</v>
      </c>
      <c r="E116" s="84">
        <v>0</v>
      </c>
      <c r="F116" s="84">
        <v>0</v>
      </c>
      <c r="H116" s="15"/>
      <c r="I116" s="20"/>
      <c r="J116" s="20"/>
      <c r="K116" s="20">
        <v>22105</v>
      </c>
      <c r="L116" s="83" t="s">
        <v>384</v>
      </c>
      <c r="M116" s="23">
        <f t="shared" si="20"/>
        <v>0</v>
      </c>
      <c r="N116" s="23">
        <f t="shared" si="21"/>
        <v>0</v>
      </c>
      <c r="O116" s="23">
        <f t="shared" si="22"/>
        <v>0</v>
      </c>
      <c r="P116" s="23">
        <f t="shared" si="23"/>
        <v>0</v>
      </c>
      <c r="Q116" s="23">
        <f t="shared" si="24"/>
        <v>0</v>
      </c>
    </row>
    <row r="117" spans="1:17">
      <c r="A117" s="28">
        <v>22106</v>
      </c>
      <c r="B117" s="84">
        <v>0</v>
      </c>
      <c r="C117" s="84">
        <v>0</v>
      </c>
      <c r="D117" s="84">
        <v>0</v>
      </c>
      <c r="E117" s="84">
        <v>0</v>
      </c>
      <c r="F117" s="84">
        <v>0</v>
      </c>
      <c r="H117" s="15"/>
      <c r="I117" s="20"/>
      <c r="J117" s="20"/>
      <c r="K117" s="20">
        <v>22106</v>
      </c>
      <c r="L117" s="94" t="s">
        <v>662</v>
      </c>
      <c r="M117" s="23">
        <f t="shared" si="20"/>
        <v>0</v>
      </c>
      <c r="N117" s="23">
        <f t="shared" si="21"/>
        <v>0</v>
      </c>
      <c r="O117" s="23">
        <f t="shared" si="22"/>
        <v>0</v>
      </c>
      <c r="P117" s="23">
        <f t="shared" si="23"/>
        <v>0</v>
      </c>
      <c r="Q117" s="23">
        <f t="shared" si="24"/>
        <v>0</v>
      </c>
    </row>
    <row r="118" spans="1:17">
      <c r="A118" s="28">
        <v>22110</v>
      </c>
      <c r="B118" s="84">
        <v>15500</v>
      </c>
      <c r="C118" s="84">
        <v>15500</v>
      </c>
      <c r="D118" s="84">
        <v>11299.37</v>
      </c>
      <c r="E118" s="84">
        <v>11299.37</v>
      </c>
      <c r="F118" s="84">
        <v>266.49</v>
      </c>
      <c r="H118" s="15"/>
      <c r="I118" s="20"/>
      <c r="J118" s="20"/>
      <c r="K118" s="20">
        <v>22110</v>
      </c>
      <c r="L118" s="83" t="s">
        <v>385</v>
      </c>
      <c r="M118" s="23">
        <f t="shared" si="20"/>
        <v>15500</v>
      </c>
      <c r="N118" s="23">
        <f t="shared" si="21"/>
        <v>15500</v>
      </c>
      <c r="O118" s="23">
        <f t="shared" si="22"/>
        <v>11299.37</v>
      </c>
      <c r="P118" s="23">
        <f t="shared" si="23"/>
        <v>11299.37</v>
      </c>
      <c r="Q118" s="23">
        <f t="shared" si="24"/>
        <v>266.49</v>
      </c>
    </row>
    <row r="119" spans="1:17">
      <c r="A119" s="28">
        <v>22111</v>
      </c>
      <c r="B119" s="84">
        <v>6000</v>
      </c>
      <c r="C119" s="84">
        <v>6000</v>
      </c>
      <c r="D119" s="84">
        <v>414.32</v>
      </c>
      <c r="E119" s="84">
        <v>414.32</v>
      </c>
      <c r="F119" s="84">
        <v>0</v>
      </c>
      <c r="H119" s="15"/>
      <c r="I119" s="20"/>
      <c r="J119" s="20"/>
      <c r="K119" s="20">
        <v>22111</v>
      </c>
      <c r="L119" s="83" t="s">
        <v>386</v>
      </c>
      <c r="M119" s="23">
        <f t="shared" si="20"/>
        <v>6000</v>
      </c>
      <c r="N119" s="23">
        <f t="shared" si="21"/>
        <v>6000</v>
      </c>
      <c r="O119" s="23">
        <f t="shared" si="22"/>
        <v>414.32</v>
      </c>
      <c r="P119" s="23">
        <f t="shared" si="23"/>
        <v>414.32</v>
      </c>
      <c r="Q119" s="23">
        <f t="shared" si="24"/>
        <v>0</v>
      </c>
    </row>
    <row r="120" spans="1:17">
      <c r="A120" s="28">
        <v>22112</v>
      </c>
      <c r="B120" s="84">
        <v>0</v>
      </c>
      <c r="C120" s="84">
        <v>0</v>
      </c>
      <c r="D120" s="84">
        <v>0</v>
      </c>
      <c r="E120" s="84">
        <v>0</v>
      </c>
      <c r="F120" s="84">
        <v>0</v>
      </c>
      <c r="H120" s="15"/>
      <c r="I120" s="20"/>
      <c r="J120" s="20"/>
      <c r="K120" s="20">
        <v>22112</v>
      </c>
      <c r="L120" s="94" t="s">
        <v>663</v>
      </c>
      <c r="M120" s="23">
        <f t="shared" si="20"/>
        <v>0</v>
      </c>
      <c r="N120" s="23">
        <f t="shared" si="21"/>
        <v>0</v>
      </c>
      <c r="O120" s="23">
        <f t="shared" si="22"/>
        <v>0</v>
      </c>
      <c r="P120" s="23">
        <f t="shared" si="23"/>
        <v>0</v>
      </c>
      <c r="Q120" s="23">
        <f t="shared" si="24"/>
        <v>0</v>
      </c>
    </row>
    <row r="121" spans="1:17">
      <c r="A121" s="28">
        <v>22113</v>
      </c>
      <c r="B121" s="84">
        <v>0</v>
      </c>
      <c r="C121" s="84">
        <v>0</v>
      </c>
      <c r="D121" s="84">
        <v>0</v>
      </c>
      <c r="E121" s="84">
        <v>0</v>
      </c>
      <c r="F121" s="84">
        <v>0</v>
      </c>
      <c r="H121" s="15"/>
      <c r="I121" s="20"/>
      <c r="J121" s="20"/>
      <c r="K121" s="20">
        <v>22113</v>
      </c>
      <c r="L121" s="83" t="s">
        <v>387</v>
      </c>
      <c r="M121" s="23">
        <f t="shared" si="20"/>
        <v>0</v>
      </c>
      <c r="N121" s="23">
        <f t="shared" si="21"/>
        <v>0</v>
      </c>
      <c r="O121" s="23">
        <f t="shared" si="22"/>
        <v>0</v>
      </c>
      <c r="P121" s="23">
        <f t="shared" si="23"/>
        <v>0</v>
      </c>
      <c r="Q121" s="23">
        <f t="shared" si="24"/>
        <v>0</v>
      </c>
    </row>
    <row r="122" spans="1:17">
      <c r="A122" s="28">
        <v>22199</v>
      </c>
      <c r="B122" s="84">
        <v>185780</v>
      </c>
      <c r="C122" s="84">
        <v>224480</v>
      </c>
      <c r="D122" s="84">
        <v>130847.41</v>
      </c>
      <c r="E122" s="84">
        <v>129808.96000000001</v>
      </c>
      <c r="F122" s="84">
        <v>1776.82</v>
      </c>
      <c r="H122" s="15"/>
      <c r="I122" s="20"/>
      <c r="J122" s="20"/>
      <c r="K122" s="20">
        <v>22199</v>
      </c>
      <c r="L122" s="83" t="s">
        <v>388</v>
      </c>
      <c r="M122" s="23">
        <f t="shared" si="20"/>
        <v>185780</v>
      </c>
      <c r="N122" s="23">
        <f t="shared" si="21"/>
        <v>224480</v>
      </c>
      <c r="O122" s="23">
        <f t="shared" si="22"/>
        <v>130847.41</v>
      </c>
      <c r="P122" s="23">
        <f t="shared" si="23"/>
        <v>129808.96000000001</v>
      </c>
      <c r="Q122" s="23">
        <f t="shared" si="24"/>
        <v>1776.82</v>
      </c>
    </row>
    <row r="123" spans="1:17">
      <c r="A123" s="27"/>
      <c r="H123" s="15"/>
      <c r="I123" s="20"/>
      <c r="J123" s="24">
        <v>222</v>
      </c>
      <c r="K123" s="166" t="s">
        <v>389</v>
      </c>
      <c r="L123" s="166"/>
      <c r="M123" s="22">
        <f>SUM(M124:M128)</f>
        <v>144500</v>
      </c>
      <c r="N123" s="22">
        <f>SUM(N124:N128)</f>
        <v>144500</v>
      </c>
      <c r="O123" s="22">
        <f>SUM(O124:O128)</f>
        <v>85979.39</v>
      </c>
      <c r="P123" s="22">
        <f>SUM(P124:P128)</f>
        <v>78161.89</v>
      </c>
      <c r="Q123" s="22">
        <f>SUM(Q124:Q128)</f>
        <v>0</v>
      </c>
    </row>
    <row r="124" spans="1:17">
      <c r="A124" s="28">
        <v>22200</v>
      </c>
      <c r="B124" s="84">
        <v>80000</v>
      </c>
      <c r="C124" s="84">
        <v>80000</v>
      </c>
      <c r="D124" s="84">
        <v>40374.120000000003</v>
      </c>
      <c r="E124" s="84">
        <v>32556.62</v>
      </c>
      <c r="F124" s="84">
        <v>0</v>
      </c>
      <c r="H124" s="15"/>
      <c r="I124" s="20"/>
      <c r="J124" s="20"/>
      <c r="K124" s="20">
        <v>22200</v>
      </c>
      <c r="L124" s="83" t="s">
        <v>390</v>
      </c>
      <c r="M124" s="23">
        <f t="shared" ref="M124:Q130" si="25">B124</f>
        <v>80000</v>
      </c>
      <c r="N124" s="23">
        <f t="shared" si="25"/>
        <v>80000</v>
      </c>
      <c r="O124" s="23">
        <f t="shared" si="25"/>
        <v>40374.120000000003</v>
      </c>
      <c r="P124" s="23">
        <f t="shared" si="25"/>
        <v>32556.62</v>
      </c>
      <c r="Q124" s="23">
        <f t="shared" si="25"/>
        <v>0</v>
      </c>
    </row>
    <row r="125" spans="1:17">
      <c r="A125" s="28">
        <v>22201</v>
      </c>
      <c r="B125" s="84">
        <v>64500</v>
      </c>
      <c r="C125" s="84">
        <v>64500</v>
      </c>
      <c r="D125" s="84">
        <v>45605.27</v>
      </c>
      <c r="E125" s="84">
        <v>45605.27</v>
      </c>
      <c r="F125" s="84">
        <v>0</v>
      </c>
      <c r="H125" s="15"/>
      <c r="I125" s="20"/>
      <c r="J125" s="20"/>
      <c r="K125" s="20">
        <v>22201</v>
      </c>
      <c r="L125" s="83" t="s">
        <v>391</v>
      </c>
      <c r="M125" s="23">
        <f t="shared" si="25"/>
        <v>64500</v>
      </c>
      <c r="N125" s="23">
        <f t="shared" si="25"/>
        <v>64500</v>
      </c>
      <c r="O125" s="23">
        <f t="shared" si="25"/>
        <v>45605.27</v>
      </c>
      <c r="P125" s="23">
        <f t="shared" si="25"/>
        <v>45605.27</v>
      </c>
      <c r="Q125" s="23">
        <f t="shared" si="25"/>
        <v>0</v>
      </c>
    </row>
    <row r="126" spans="1:17">
      <c r="A126" s="28">
        <v>22202</v>
      </c>
      <c r="B126" s="84">
        <v>0</v>
      </c>
      <c r="C126" s="84">
        <v>0</v>
      </c>
      <c r="D126" s="84">
        <v>0</v>
      </c>
      <c r="E126" s="84">
        <v>0</v>
      </c>
      <c r="F126" s="84">
        <v>0</v>
      </c>
      <c r="H126" s="15"/>
      <c r="I126" s="20"/>
      <c r="J126" s="20"/>
      <c r="K126" s="20">
        <v>22202</v>
      </c>
      <c r="L126" s="83" t="s">
        <v>392</v>
      </c>
      <c r="M126" s="23">
        <f t="shared" si="25"/>
        <v>0</v>
      </c>
      <c r="N126" s="23">
        <f t="shared" si="25"/>
        <v>0</v>
      </c>
      <c r="O126" s="23">
        <f t="shared" si="25"/>
        <v>0</v>
      </c>
      <c r="P126" s="23">
        <f t="shared" si="25"/>
        <v>0</v>
      </c>
      <c r="Q126" s="23">
        <f t="shared" si="25"/>
        <v>0</v>
      </c>
    </row>
    <row r="127" spans="1:17">
      <c r="A127" s="28">
        <v>22203</v>
      </c>
      <c r="B127" s="84">
        <v>0</v>
      </c>
      <c r="C127" s="84">
        <v>0</v>
      </c>
      <c r="D127" s="84">
        <v>0</v>
      </c>
      <c r="E127" s="84">
        <v>0</v>
      </c>
      <c r="F127" s="84">
        <v>0</v>
      </c>
      <c r="H127" s="15"/>
      <c r="I127" s="20"/>
      <c r="J127" s="20"/>
      <c r="K127" s="20">
        <v>22203</v>
      </c>
      <c r="L127" s="83" t="s">
        <v>393</v>
      </c>
      <c r="M127" s="23">
        <f t="shared" si="25"/>
        <v>0</v>
      </c>
      <c r="N127" s="23">
        <f t="shared" si="25"/>
        <v>0</v>
      </c>
      <c r="O127" s="23">
        <f t="shared" si="25"/>
        <v>0</v>
      </c>
      <c r="P127" s="23">
        <f t="shared" si="25"/>
        <v>0</v>
      </c>
      <c r="Q127" s="23">
        <f t="shared" si="25"/>
        <v>0</v>
      </c>
    </row>
    <row r="128" spans="1:17">
      <c r="A128" s="28">
        <v>22299</v>
      </c>
      <c r="B128" s="84">
        <v>0</v>
      </c>
      <c r="C128" s="84">
        <v>0</v>
      </c>
      <c r="D128" s="84">
        <v>0</v>
      </c>
      <c r="E128" s="84">
        <v>0</v>
      </c>
      <c r="F128" s="84">
        <v>0</v>
      </c>
      <c r="H128" s="15"/>
      <c r="I128" s="20"/>
      <c r="J128" s="20"/>
      <c r="K128" s="20">
        <v>22299</v>
      </c>
      <c r="L128" s="83" t="s">
        <v>394</v>
      </c>
      <c r="M128" s="23">
        <f t="shared" si="25"/>
        <v>0</v>
      </c>
      <c r="N128" s="23">
        <f t="shared" si="25"/>
        <v>0</v>
      </c>
      <c r="O128" s="23">
        <f t="shared" si="25"/>
        <v>0</v>
      </c>
      <c r="P128" s="23">
        <f t="shared" si="25"/>
        <v>0</v>
      </c>
      <c r="Q128" s="23">
        <f t="shared" si="25"/>
        <v>0</v>
      </c>
    </row>
    <row r="129" spans="1:17">
      <c r="A129" s="28">
        <v>223</v>
      </c>
      <c r="B129" s="84">
        <v>0</v>
      </c>
      <c r="C129" s="84">
        <v>0</v>
      </c>
      <c r="D129" s="84">
        <v>0</v>
      </c>
      <c r="E129" s="84">
        <v>0</v>
      </c>
      <c r="F129" s="84">
        <v>0</v>
      </c>
      <c r="H129" s="15"/>
      <c r="I129" s="20"/>
      <c r="J129" s="20">
        <v>223</v>
      </c>
      <c r="K129" s="164" t="s">
        <v>395</v>
      </c>
      <c r="L129" s="164"/>
      <c r="M129" s="23">
        <f t="shared" si="25"/>
        <v>0</v>
      </c>
      <c r="N129" s="23">
        <f t="shared" si="25"/>
        <v>0</v>
      </c>
      <c r="O129" s="23">
        <f t="shared" si="25"/>
        <v>0</v>
      </c>
      <c r="P129" s="23">
        <f t="shared" si="25"/>
        <v>0</v>
      </c>
      <c r="Q129" s="23">
        <f t="shared" si="25"/>
        <v>0</v>
      </c>
    </row>
    <row r="130" spans="1:17">
      <c r="A130" s="28">
        <v>224</v>
      </c>
      <c r="B130" s="84">
        <v>123500</v>
      </c>
      <c r="C130" s="84">
        <v>123500</v>
      </c>
      <c r="D130" s="84">
        <v>97266.68</v>
      </c>
      <c r="E130" s="84">
        <v>96968.639999999999</v>
      </c>
      <c r="F130" s="84">
        <v>0</v>
      </c>
      <c r="H130" s="15"/>
      <c r="I130" s="20"/>
      <c r="J130" s="20">
        <v>224</v>
      </c>
      <c r="K130" s="164" t="s">
        <v>396</v>
      </c>
      <c r="L130" s="164"/>
      <c r="M130" s="23">
        <f t="shared" si="25"/>
        <v>123500</v>
      </c>
      <c r="N130" s="23">
        <f t="shared" si="25"/>
        <v>123500</v>
      </c>
      <c r="O130" s="23">
        <f t="shared" si="25"/>
        <v>97266.68</v>
      </c>
      <c r="P130" s="23">
        <f t="shared" si="25"/>
        <v>96968.639999999999</v>
      </c>
      <c r="Q130" s="23">
        <f t="shared" si="25"/>
        <v>0</v>
      </c>
    </row>
    <row r="131" spans="1:17">
      <c r="A131" s="27"/>
      <c r="H131" s="15"/>
      <c r="I131" s="20"/>
      <c r="J131" s="24">
        <v>225</v>
      </c>
      <c r="K131" s="166" t="s">
        <v>397</v>
      </c>
      <c r="L131" s="166"/>
      <c r="M131" s="22">
        <f>SUM(M132:M134)</f>
        <v>2000</v>
      </c>
      <c r="N131" s="22">
        <f>SUM(N132:N134)</f>
        <v>2000</v>
      </c>
      <c r="O131" s="22">
        <f>SUM(O132:O134)</f>
        <v>228.67</v>
      </c>
      <c r="P131" s="22">
        <f>SUM(P132:P134)</f>
        <v>228.67</v>
      </c>
      <c r="Q131" s="22">
        <f>SUM(Q132:Q134)</f>
        <v>0</v>
      </c>
    </row>
    <row r="132" spans="1:17">
      <c r="A132" s="28">
        <v>22500</v>
      </c>
      <c r="B132" s="84">
        <v>0</v>
      </c>
      <c r="C132" s="84">
        <v>0</v>
      </c>
      <c r="D132" s="84">
        <v>0</v>
      </c>
      <c r="E132" s="84">
        <v>0</v>
      </c>
      <c r="F132" s="84">
        <v>0</v>
      </c>
      <c r="H132" s="15"/>
      <c r="I132" s="20"/>
      <c r="J132" s="20"/>
      <c r="K132" s="20">
        <v>22500</v>
      </c>
      <c r="L132" s="83" t="s">
        <v>398</v>
      </c>
      <c r="M132" s="23">
        <f t="shared" ref="M132:Q134" si="26">B132</f>
        <v>0</v>
      </c>
      <c r="N132" s="23">
        <f t="shared" si="26"/>
        <v>0</v>
      </c>
      <c r="O132" s="23">
        <f t="shared" si="26"/>
        <v>0</v>
      </c>
      <c r="P132" s="23">
        <f t="shared" si="26"/>
        <v>0</v>
      </c>
      <c r="Q132" s="23">
        <f t="shared" si="26"/>
        <v>0</v>
      </c>
    </row>
    <row r="133" spans="1:17">
      <c r="A133" s="28">
        <v>22501</v>
      </c>
      <c r="B133" s="84">
        <v>2000</v>
      </c>
      <c r="C133" s="84">
        <v>2000</v>
      </c>
      <c r="D133" s="84">
        <v>228.67</v>
      </c>
      <c r="E133" s="84">
        <v>228.67</v>
      </c>
      <c r="F133" s="84">
        <v>0</v>
      </c>
      <c r="H133" s="15"/>
      <c r="I133" s="20"/>
      <c r="J133" s="20"/>
      <c r="K133" s="20">
        <v>22501</v>
      </c>
      <c r="L133" s="83" t="s">
        <v>399</v>
      </c>
      <c r="M133" s="23">
        <f t="shared" si="26"/>
        <v>2000</v>
      </c>
      <c r="N133" s="23">
        <f t="shared" si="26"/>
        <v>2000</v>
      </c>
      <c r="O133" s="23">
        <f t="shared" si="26"/>
        <v>228.67</v>
      </c>
      <c r="P133" s="23">
        <f t="shared" si="26"/>
        <v>228.67</v>
      </c>
      <c r="Q133" s="23">
        <f t="shared" si="26"/>
        <v>0</v>
      </c>
    </row>
    <row r="134" spans="1:17">
      <c r="A134" s="28">
        <v>22502</v>
      </c>
      <c r="B134" s="84">
        <v>0</v>
      </c>
      <c r="C134" s="84">
        <v>0</v>
      </c>
      <c r="D134" s="84">
        <v>0</v>
      </c>
      <c r="E134" s="84">
        <v>0</v>
      </c>
      <c r="F134" s="84">
        <v>0</v>
      </c>
      <c r="H134" s="15"/>
      <c r="I134" s="20"/>
      <c r="J134" s="20"/>
      <c r="K134" s="20">
        <v>22502</v>
      </c>
      <c r="L134" s="83" t="s">
        <v>400</v>
      </c>
      <c r="M134" s="23">
        <f t="shared" si="26"/>
        <v>0</v>
      </c>
      <c r="N134" s="23">
        <f t="shared" si="26"/>
        <v>0</v>
      </c>
      <c r="O134" s="23">
        <f t="shared" si="26"/>
        <v>0</v>
      </c>
      <c r="P134" s="23">
        <f t="shared" si="26"/>
        <v>0</v>
      </c>
      <c r="Q134" s="23">
        <f t="shared" si="26"/>
        <v>0</v>
      </c>
    </row>
    <row r="135" spans="1:17">
      <c r="A135" s="27"/>
      <c r="H135" s="15"/>
      <c r="I135" s="20"/>
      <c r="J135" s="24">
        <v>226</v>
      </c>
      <c r="K135" s="166" t="s">
        <v>401</v>
      </c>
      <c r="L135" s="166"/>
      <c r="M135" s="22">
        <f>SUM(M136:M143)</f>
        <v>1086960</v>
      </c>
      <c r="N135" s="22">
        <f>SUM(N136:N143)</f>
        <v>2588552.48</v>
      </c>
      <c r="O135" s="22">
        <f>SUM(O136:O143)</f>
        <v>1450455.69</v>
      </c>
      <c r="P135" s="22">
        <f>SUM(P136:P143)</f>
        <v>1445510.89</v>
      </c>
      <c r="Q135" s="22">
        <f>SUM(Q136:Q143)</f>
        <v>20881.099999999999</v>
      </c>
    </row>
    <row r="136" spans="1:17">
      <c r="A136" s="28">
        <v>22601</v>
      </c>
      <c r="B136" s="84">
        <v>8000</v>
      </c>
      <c r="C136" s="84">
        <v>8000</v>
      </c>
      <c r="D136" s="84">
        <v>4588.09</v>
      </c>
      <c r="E136" s="84">
        <v>4588.09</v>
      </c>
      <c r="F136" s="84">
        <v>826.02</v>
      </c>
      <c r="H136" s="15"/>
      <c r="I136" s="20"/>
      <c r="J136" s="20"/>
      <c r="K136" s="20">
        <v>22601</v>
      </c>
      <c r="L136" s="83" t="s">
        <v>402</v>
      </c>
      <c r="M136" s="23">
        <f t="shared" ref="M136:Q143" si="27">B136</f>
        <v>8000</v>
      </c>
      <c r="N136" s="23">
        <f t="shared" si="27"/>
        <v>8000</v>
      </c>
      <c r="O136" s="23">
        <f t="shared" si="27"/>
        <v>4588.09</v>
      </c>
      <c r="P136" s="23">
        <f t="shared" si="27"/>
        <v>4588.09</v>
      </c>
      <c r="Q136" s="23">
        <f t="shared" si="27"/>
        <v>826.02</v>
      </c>
    </row>
    <row r="137" spans="1:17">
      <c r="A137" s="28">
        <v>22602</v>
      </c>
      <c r="B137" s="84">
        <v>71500</v>
      </c>
      <c r="C137" s="84">
        <v>88987.5</v>
      </c>
      <c r="D137" s="84">
        <v>64359.67</v>
      </c>
      <c r="E137" s="84">
        <v>64109.93</v>
      </c>
      <c r="F137" s="84">
        <v>0</v>
      </c>
      <c r="H137" s="15"/>
      <c r="I137" s="20"/>
      <c r="J137" s="20"/>
      <c r="K137" s="20">
        <v>22602</v>
      </c>
      <c r="L137" s="83" t="s">
        <v>403</v>
      </c>
      <c r="M137" s="23">
        <f t="shared" si="27"/>
        <v>71500</v>
      </c>
      <c r="N137" s="23">
        <f t="shared" si="27"/>
        <v>88987.5</v>
      </c>
      <c r="O137" s="23">
        <f t="shared" si="27"/>
        <v>64359.67</v>
      </c>
      <c r="P137" s="23">
        <f t="shared" si="27"/>
        <v>64109.93</v>
      </c>
      <c r="Q137" s="23">
        <f t="shared" si="27"/>
        <v>0</v>
      </c>
    </row>
    <row r="138" spans="1:17">
      <c r="A138" s="28">
        <v>22603</v>
      </c>
      <c r="B138" s="84">
        <v>20000</v>
      </c>
      <c r="C138" s="84">
        <v>20000</v>
      </c>
      <c r="D138" s="84">
        <v>29369.919999999998</v>
      </c>
      <c r="E138" s="84">
        <v>27342</v>
      </c>
      <c r="F138" s="84">
        <v>372.68</v>
      </c>
      <c r="H138" s="15"/>
      <c r="I138" s="20"/>
      <c r="J138" s="20"/>
      <c r="K138" s="20">
        <v>22603</v>
      </c>
      <c r="L138" s="83" t="s">
        <v>404</v>
      </c>
      <c r="M138" s="23">
        <f t="shared" si="27"/>
        <v>20000</v>
      </c>
      <c r="N138" s="23">
        <f t="shared" si="27"/>
        <v>20000</v>
      </c>
      <c r="O138" s="23">
        <f t="shared" si="27"/>
        <v>29369.919999999998</v>
      </c>
      <c r="P138" s="23">
        <f t="shared" si="27"/>
        <v>27342</v>
      </c>
      <c r="Q138" s="23">
        <f t="shared" si="27"/>
        <v>372.68</v>
      </c>
    </row>
    <row r="139" spans="1:17">
      <c r="A139" s="28">
        <v>22604</v>
      </c>
      <c r="B139" s="84">
        <v>46000</v>
      </c>
      <c r="C139" s="84">
        <v>46000</v>
      </c>
      <c r="D139" s="84">
        <v>8322.86</v>
      </c>
      <c r="E139" s="84">
        <v>7615.01</v>
      </c>
      <c r="F139" s="84">
        <v>0</v>
      </c>
      <c r="H139" s="15"/>
      <c r="I139" s="20"/>
      <c r="J139" s="20"/>
      <c r="K139" s="20">
        <v>22604</v>
      </c>
      <c r="L139" s="83" t="s">
        <v>405</v>
      </c>
      <c r="M139" s="23">
        <f t="shared" si="27"/>
        <v>46000</v>
      </c>
      <c r="N139" s="23">
        <f t="shared" si="27"/>
        <v>46000</v>
      </c>
      <c r="O139" s="23">
        <f t="shared" si="27"/>
        <v>8322.86</v>
      </c>
      <c r="P139" s="23">
        <f t="shared" si="27"/>
        <v>7615.01</v>
      </c>
      <c r="Q139" s="23">
        <f t="shared" si="27"/>
        <v>0</v>
      </c>
    </row>
    <row r="140" spans="1:17">
      <c r="A140" s="28">
        <v>22606</v>
      </c>
      <c r="B140" s="84">
        <v>179000</v>
      </c>
      <c r="C140" s="84">
        <v>502745.02</v>
      </c>
      <c r="D140" s="84">
        <v>268834.83</v>
      </c>
      <c r="E140" s="84">
        <v>268834.83</v>
      </c>
      <c r="F140" s="84">
        <v>765.77</v>
      </c>
      <c r="H140" s="15"/>
      <c r="I140" s="20"/>
      <c r="J140" s="20"/>
      <c r="K140" s="20">
        <v>22606</v>
      </c>
      <c r="L140" s="83" t="s">
        <v>406</v>
      </c>
      <c r="M140" s="23">
        <f t="shared" si="27"/>
        <v>179000</v>
      </c>
      <c r="N140" s="23">
        <f t="shared" si="27"/>
        <v>502745.02</v>
      </c>
      <c r="O140" s="23">
        <f t="shared" si="27"/>
        <v>268834.83</v>
      </c>
      <c r="P140" s="23">
        <f t="shared" si="27"/>
        <v>268834.83</v>
      </c>
      <c r="Q140" s="23">
        <f t="shared" si="27"/>
        <v>765.77</v>
      </c>
    </row>
    <row r="141" spans="1:17">
      <c r="A141" s="28">
        <v>22607</v>
      </c>
      <c r="B141" s="84">
        <v>0</v>
      </c>
      <c r="C141" s="84">
        <v>0</v>
      </c>
      <c r="D141" s="84">
        <v>0</v>
      </c>
      <c r="E141" s="84">
        <v>0</v>
      </c>
      <c r="F141" s="84">
        <v>0</v>
      </c>
      <c r="H141" s="15"/>
      <c r="I141" s="20"/>
      <c r="J141" s="20"/>
      <c r="K141" s="20">
        <v>22607</v>
      </c>
      <c r="L141" s="83" t="s">
        <v>407</v>
      </c>
      <c r="M141" s="23">
        <f t="shared" si="27"/>
        <v>0</v>
      </c>
      <c r="N141" s="23">
        <f t="shared" si="27"/>
        <v>0</v>
      </c>
      <c r="O141" s="23">
        <f t="shared" si="27"/>
        <v>0</v>
      </c>
      <c r="P141" s="23">
        <f t="shared" si="27"/>
        <v>0</v>
      </c>
      <c r="Q141" s="23">
        <f t="shared" si="27"/>
        <v>0</v>
      </c>
    </row>
    <row r="142" spans="1:17">
      <c r="A142" s="28">
        <v>22609</v>
      </c>
      <c r="B142" s="84">
        <v>54500</v>
      </c>
      <c r="C142" s="84">
        <v>73700</v>
      </c>
      <c r="D142" s="84">
        <v>45837.33</v>
      </c>
      <c r="E142" s="84">
        <v>45837.33</v>
      </c>
      <c r="F142" s="84">
        <v>1140.29</v>
      </c>
      <c r="H142" s="15"/>
      <c r="I142" s="20"/>
      <c r="J142" s="20"/>
      <c r="K142" s="20">
        <v>22609</v>
      </c>
      <c r="L142" s="83" t="s">
        <v>408</v>
      </c>
      <c r="M142" s="23">
        <f t="shared" si="27"/>
        <v>54500</v>
      </c>
      <c r="N142" s="23">
        <f t="shared" si="27"/>
        <v>73700</v>
      </c>
      <c r="O142" s="23">
        <f t="shared" si="27"/>
        <v>45837.33</v>
      </c>
      <c r="P142" s="23">
        <f t="shared" si="27"/>
        <v>45837.33</v>
      </c>
      <c r="Q142" s="23">
        <f t="shared" si="27"/>
        <v>1140.29</v>
      </c>
    </row>
    <row r="143" spans="1:17">
      <c r="A143" s="28">
        <v>22699</v>
      </c>
      <c r="B143" s="84">
        <v>707960</v>
      </c>
      <c r="C143" s="84">
        <v>1849119.96</v>
      </c>
      <c r="D143" s="84">
        <v>1029142.99</v>
      </c>
      <c r="E143" s="84">
        <v>1027183.7</v>
      </c>
      <c r="F143" s="84">
        <v>17776.34</v>
      </c>
      <c r="H143" s="15"/>
      <c r="I143" s="20"/>
      <c r="J143" s="20"/>
      <c r="K143" s="20">
        <v>22699</v>
      </c>
      <c r="L143" s="83" t="s">
        <v>409</v>
      </c>
      <c r="M143" s="23">
        <f t="shared" si="27"/>
        <v>707960</v>
      </c>
      <c r="N143" s="23">
        <f t="shared" si="27"/>
        <v>1849119.96</v>
      </c>
      <c r="O143" s="23">
        <f t="shared" si="27"/>
        <v>1029142.99</v>
      </c>
      <c r="P143" s="23">
        <f t="shared" si="27"/>
        <v>1027183.7</v>
      </c>
      <c r="Q143" s="23">
        <f t="shared" si="27"/>
        <v>17776.34</v>
      </c>
    </row>
    <row r="144" spans="1:17">
      <c r="A144" s="27"/>
      <c r="H144" s="15"/>
      <c r="I144" s="20"/>
      <c r="J144" s="24">
        <v>227</v>
      </c>
      <c r="K144" s="166" t="s">
        <v>410</v>
      </c>
      <c r="L144" s="166"/>
      <c r="M144" s="22">
        <f>SUM(M145:M152)</f>
        <v>7195592</v>
      </c>
      <c r="N144" s="22">
        <f>SUM(N145:N152)</f>
        <v>7797990.7699999996</v>
      </c>
      <c r="O144" s="22">
        <f>SUM(O145:O152)</f>
        <v>4511559.16</v>
      </c>
      <c r="P144" s="22">
        <f>SUM(P145:P152)</f>
        <v>3955831.73</v>
      </c>
      <c r="Q144" s="22">
        <f>SUM(Q145:Q152)</f>
        <v>90533.21</v>
      </c>
    </row>
    <row r="145" spans="1:17">
      <c r="A145" s="28">
        <v>22700</v>
      </c>
      <c r="B145" s="84">
        <v>681500</v>
      </c>
      <c r="C145" s="84">
        <v>731500</v>
      </c>
      <c r="D145" s="84">
        <v>484004.77</v>
      </c>
      <c r="E145" s="84">
        <v>429882.3</v>
      </c>
      <c r="F145" s="84">
        <v>0</v>
      </c>
      <c r="H145" s="15"/>
      <c r="I145" s="20"/>
      <c r="J145" s="20"/>
      <c r="K145" s="20">
        <v>22700</v>
      </c>
      <c r="L145" s="83" t="s">
        <v>411</v>
      </c>
      <c r="M145" s="23">
        <f t="shared" ref="M145:Q152" si="28">B145</f>
        <v>681500</v>
      </c>
      <c r="N145" s="23">
        <f t="shared" si="28"/>
        <v>731500</v>
      </c>
      <c r="O145" s="23">
        <f t="shared" si="28"/>
        <v>484004.77</v>
      </c>
      <c r="P145" s="23">
        <f t="shared" si="28"/>
        <v>429882.3</v>
      </c>
      <c r="Q145" s="23">
        <f t="shared" si="28"/>
        <v>0</v>
      </c>
    </row>
    <row r="146" spans="1:17">
      <c r="A146" s="28">
        <v>22701</v>
      </c>
      <c r="B146" s="84">
        <v>5600</v>
      </c>
      <c r="C146" s="84">
        <v>900</v>
      </c>
      <c r="D146" s="84">
        <v>0</v>
      </c>
      <c r="E146" s="84">
        <v>0</v>
      </c>
      <c r="F146" s="84">
        <v>0</v>
      </c>
      <c r="H146" s="15"/>
      <c r="I146" s="20"/>
      <c r="J146" s="20"/>
      <c r="K146" s="20">
        <v>22701</v>
      </c>
      <c r="L146" s="83" t="s">
        <v>412</v>
      </c>
      <c r="M146" s="23">
        <f t="shared" si="28"/>
        <v>5600</v>
      </c>
      <c r="N146" s="23">
        <f t="shared" si="28"/>
        <v>900</v>
      </c>
      <c r="O146" s="23">
        <f t="shared" si="28"/>
        <v>0</v>
      </c>
      <c r="P146" s="23">
        <f t="shared" si="28"/>
        <v>0</v>
      </c>
      <c r="Q146" s="23">
        <f t="shared" si="28"/>
        <v>0</v>
      </c>
    </row>
    <row r="147" spans="1:17">
      <c r="A147" s="28">
        <v>22702</v>
      </c>
      <c r="B147" s="84">
        <v>0</v>
      </c>
      <c r="C147" s="84">
        <v>0</v>
      </c>
      <c r="D147" s="84">
        <v>0</v>
      </c>
      <c r="E147" s="84">
        <v>0</v>
      </c>
      <c r="F147" s="84">
        <v>0</v>
      </c>
      <c r="H147" s="15"/>
      <c r="I147" s="20"/>
      <c r="J147" s="20"/>
      <c r="K147" s="20">
        <v>22702</v>
      </c>
      <c r="L147" s="83" t="s">
        <v>413</v>
      </c>
      <c r="M147" s="23">
        <f t="shared" si="28"/>
        <v>0</v>
      </c>
      <c r="N147" s="23">
        <f t="shared" si="28"/>
        <v>0</v>
      </c>
      <c r="O147" s="23">
        <f t="shared" si="28"/>
        <v>0</v>
      </c>
      <c r="P147" s="23">
        <f t="shared" si="28"/>
        <v>0</v>
      </c>
      <c r="Q147" s="23">
        <f t="shared" si="28"/>
        <v>0</v>
      </c>
    </row>
    <row r="148" spans="1:17">
      <c r="A148" s="28">
        <v>22704</v>
      </c>
      <c r="B148" s="84">
        <v>0</v>
      </c>
      <c r="C148" s="84">
        <v>0</v>
      </c>
      <c r="D148" s="84">
        <v>0</v>
      </c>
      <c r="E148" s="84">
        <v>0</v>
      </c>
      <c r="F148" s="84">
        <v>0</v>
      </c>
      <c r="H148" s="15"/>
      <c r="I148" s="20"/>
      <c r="J148" s="20"/>
      <c r="K148" s="20">
        <v>22704</v>
      </c>
      <c r="L148" s="83" t="s">
        <v>414</v>
      </c>
      <c r="M148" s="23">
        <f t="shared" si="28"/>
        <v>0</v>
      </c>
      <c r="N148" s="23">
        <f t="shared" si="28"/>
        <v>0</v>
      </c>
      <c r="O148" s="23">
        <f t="shared" si="28"/>
        <v>0</v>
      </c>
      <c r="P148" s="23">
        <f t="shared" si="28"/>
        <v>0</v>
      </c>
      <c r="Q148" s="23">
        <f t="shared" si="28"/>
        <v>0</v>
      </c>
    </row>
    <row r="149" spans="1:17">
      <c r="A149" s="28">
        <v>22705</v>
      </c>
      <c r="B149" s="84">
        <v>0</v>
      </c>
      <c r="C149" s="84">
        <v>0</v>
      </c>
      <c r="D149" s="84">
        <v>0</v>
      </c>
      <c r="E149" s="84">
        <v>0</v>
      </c>
      <c r="F149" s="84">
        <v>0</v>
      </c>
      <c r="H149" s="15"/>
      <c r="I149" s="20"/>
      <c r="J149" s="20"/>
      <c r="K149" s="20">
        <v>22705</v>
      </c>
      <c r="L149" s="83" t="s">
        <v>415</v>
      </c>
      <c r="M149" s="23">
        <f t="shared" si="28"/>
        <v>0</v>
      </c>
      <c r="N149" s="23">
        <f t="shared" si="28"/>
        <v>0</v>
      </c>
      <c r="O149" s="23">
        <f t="shared" si="28"/>
        <v>0</v>
      </c>
      <c r="P149" s="23">
        <f t="shared" si="28"/>
        <v>0</v>
      </c>
      <c r="Q149" s="23">
        <f t="shared" si="28"/>
        <v>0</v>
      </c>
    </row>
    <row r="150" spans="1:17">
      <c r="A150" s="28">
        <v>22706</v>
      </c>
      <c r="B150" s="84">
        <v>20920</v>
      </c>
      <c r="C150" s="84">
        <v>20920.18</v>
      </c>
      <c r="D150" s="84">
        <v>14145.1</v>
      </c>
      <c r="E150" s="84">
        <v>14145.1</v>
      </c>
      <c r="F150" s="84">
        <v>23964.05</v>
      </c>
      <c r="H150" s="15"/>
      <c r="I150" s="20"/>
      <c r="J150" s="20"/>
      <c r="K150" s="20">
        <v>22706</v>
      </c>
      <c r="L150" s="94" t="s">
        <v>664</v>
      </c>
      <c r="M150" s="23">
        <f t="shared" si="28"/>
        <v>20920</v>
      </c>
      <c r="N150" s="23">
        <f t="shared" si="28"/>
        <v>20920.18</v>
      </c>
      <c r="O150" s="23">
        <f t="shared" si="28"/>
        <v>14145.1</v>
      </c>
      <c r="P150" s="23">
        <f t="shared" si="28"/>
        <v>14145.1</v>
      </c>
      <c r="Q150" s="23">
        <f t="shared" si="28"/>
        <v>23964.05</v>
      </c>
    </row>
    <row r="151" spans="1:17">
      <c r="A151" s="28">
        <v>22708</v>
      </c>
      <c r="B151" s="84">
        <v>0</v>
      </c>
      <c r="C151" s="84">
        <v>0</v>
      </c>
      <c r="D151" s="84">
        <v>0</v>
      </c>
      <c r="E151" s="84">
        <v>0</v>
      </c>
      <c r="F151" s="84">
        <v>0</v>
      </c>
      <c r="H151" s="15"/>
      <c r="I151" s="20"/>
      <c r="J151" s="20"/>
      <c r="K151" s="20">
        <v>22708</v>
      </c>
      <c r="L151" s="83" t="s">
        <v>416</v>
      </c>
      <c r="M151" s="23">
        <f t="shared" si="28"/>
        <v>0</v>
      </c>
      <c r="N151" s="23">
        <f t="shared" si="28"/>
        <v>0</v>
      </c>
      <c r="O151" s="23">
        <f t="shared" si="28"/>
        <v>0</v>
      </c>
      <c r="P151" s="23">
        <f t="shared" si="28"/>
        <v>0</v>
      </c>
      <c r="Q151" s="23">
        <f t="shared" si="28"/>
        <v>0</v>
      </c>
    </row>
    <row r="152" spans="1:17">
      <c r="A152" s="28">
        <v>22799</v>
      </c>
      <c r="B152" s="84">
        <v>6487572</v>
      </c>
      <c r="C152" s="84">
        <v>7044670.5899999999</v>
      </c>
      <c r="D152" s="84">
        <v>4013409.29</v>
      </c>
      <c r="E152" s="84">
        <v>3511804.33</v>
      </c>
      <c r="F152" s="84">
        <v>66569.16</v>
      </c>
      <c r="H152" s="15"/>
      <c r="I152" s="20"/>
      <c r="J152" s="20"/>
      <c r="K152" s="20">
        <v>22799</v>
      </c>
      <c r="L152" s="83" t="s">
        <v>417</v>
      </c>
      <c r="M152" s="23">
        <f t="shared" si="28"/>
        <v>6487572</v>
      </c>
      <c r="N152" s="23">
        <f t="shared" si="28"/>
        <v>7044670.5899999999</v>
      </c>
      <c r="O152" s="23">
        <f t="shared" si="28"/>
        <v>4013409.29</v>
      </c>
      <c r="P152" s="23">
        <f t="shared" si="28"/>
        <v>3511804.33</v>
      </c>
      <c r="Q152" s="23">
        <f t="shared" si="28"/>
        <v>66569.16</v>
      </c>
    </row>
    <row r="153" spans="1:17">
      <c r="A153" s="27"/>
      <c r="H153" s="15"/>
      <c r="I153" s="18">
        <v>23</v>
      </c>
      <c r="J153" s="167" t="s">
        <v>418</v>
      </c>
      <c r="K153" s="167"/>
      <c r="L153" s="167"/>
      <c r="M153" s="22">
        <f>SUM(M154,M158,M162)</f>
        <v>143160</v>
      </c>
      <c r="N153" s="22">
        <f>SUM(N154,N158,N162)</f>
        <v>143160</v>
      </c>
      <c r="O153" s="22">
        <f>SUM(O154,O158,O162)</f>
        <v>102563.06</v>
      </c>
      <c r="P153" s="22">
        <f>SUM(P154,P158,P162)</f>
        <v>102563.06</v>
      </c>
      <c r="Q153" s="22">
        <f>SUM(Q154,Q158,Q162)</f>
        <v>0</v>
      </c>
    </row>
    <row r="154" spans="1:17">
      <c r="A154" s="27"/>
      <c r="H154" s="15"/>
      <c r="I154" s="20"/>
      <c r="J154" s="24">
        <v>230</v>
      </c>
      <c r="K154" s="166" t="s">
        <v>419</v>
      </c>
      <c r="L154" s="166"/>
      <c r="M154" s="22">
        <f>SUM(M155:M157)</f>
        <v>10160</v>
      </c>
      <c r="N154" s="22">
        <f>SUM(N155:N157)</f>
        <v>10160</v>
      </c>
      <c r="O154" s="22">
        <f>SUM(O155:O157)</f>
        <v>6043.25</v>
      </c>
      <c r="P154" s="22">
        <f>SUM(P155:P157)</f>
        <v>6043.25</v>
      </c>
      <c r="Q154" s="22">
        <f>SUM(Q155:Q157)</f>
        <v>0</v>
      </c>
    </row>
    <row r="155" spans="1:17">
      <c r="A155" s="28">
        <v>23000</v>
      </c>
      <c r="B155" s="84">
        <v>7000</v>
      </c>
      <c r="C155" s="84">
        <v>7000</v>
      </c>
      <c r="D155" s="84">
        <v>4861.67</v>
      </c>
      <c r="E155" s="84">
        <v>4861.67</v>
      </c>
      <c r="F155" s="84">
        <v>0</v>
      </c>
      <c r="H155" s="15"/>
      <c r="I155" s="20"/>
      <c r="J155" s="20"/>
      <c r="K155" s="20">
        <v>23000</v>
      </c>
      <c r="L155" s="83" t="s">
        <v>312</v>
      </c>
      <c r="M155" s="23">
        <f t="shared" ref="M155:Q157" si="29">B155</f>
        <v>7000</v>
      </c>
      <c r="N155" s="23">
        <f t="shared" si="29"/>
        <v>7000</v>
      </c>
      <c r="O155" s="23">
        <f t="shared" si="29"/>
        <v>4861.67</v>
      </c>
      <c r="P155" s="23">
        <f t="shared" si="29"/>
        <v>4861.67</v>
      </c>
      <c r="Q155" s="23">
        <f t="shared" si="29"/>
        <v>0</v>
      </c>
    </row>
    <row r="156" spans="1:17">
      <c r="A156" s="28">
        <v>23010</v>
      </c>
      <c r="B156" s="84">
        <v>0</v>
      </c>
      <c r="C156" s="84">
        <v>0</v>
      </c>
      <c r="D156" s="84">
        <v>0</v>
      </c>
      <c r="E156" s="84">
        <v>0</v>
      </c>
      <c r="F156" s="84">
        <v>0</v>
      </c>
      <c r="H156" s="15"/>
      <c r="I156" s="20"/>
      <c r="J156" s="20"/>
      <c r="K156" s="20">
        <v>23010</v>
      </c>
      <c r="L156" s="83" t="s">
        <v>313</v>
      </c>
      <c r="M156" s="23">
        <f t="shared" si="29"/>
        <v>0</v>
      </c>
      <c r="N156" s="23">
        <f t="shared" si="29"/>
        <v>0</v>
      </c>
      <c r="O156" s="23">
        <f t="shared" si="29"/>
        <v>0</v>
      </c>
      <c r="P156" s="23">
        <f t="shared" si="29"/>
        <v>0</v>
      </c>
      <c r="Q156" s="23">
        <f t="shared" si="29"/>
        <v>0</v>
      </c>
    </row>
    <row r="157" spans="1:17">
      <c r="A157" s="28">
        <v>23020</v>
      </c>
      <c r="B157" s="84">
        <v>3160</v>
      </c>
      <c r="C157" s="84">
        <v>3160</v>
      </c>
      <c r="D157" s="84">
        <v>1181.58</v>
      </c>
      <c r="E157" s="84">
        <v>1181.58</v>
      </c>
      <c r="F157" s="84">
        <v>0</v>
      </c>
      <c r="H157" s="15"/>
      <c r="I157" s="20"/>
      <c r="J157" s="20"/>
      <c r="K157" s="20">
        <v>23020</v>
      </c>
      <c r="L157" s="83" t="s">
        <v>420</v>
      </c>
      <c r="M157" s="23">
        <f t="shared" si="29"/>
        <v>3160</v>
      </c>
      <c r="N157" s="23">
        <f t="shared" si="29"/>
        <v>3160</v>
      </c>
      <c r="O157" s="23">
        <f t="shared" si="29"/>
        <v>1181.58</v>
      </c>
      <c r="P157" s="23">
        <f t="shared" si="29"/>
        <v>1181.58</v>
      </c>
      <c r="Q157" s="23">
        <f t="shared" si="29"/>
        <v>0</v>
      </c>
    </row>
    <row r="158" spans="1:17">
      <c r="A158" s="27"/>
      <c r="H158" s="15"/>
      <c r="I158" s="20"/>
      <c r="J158" s="24">
        <v>231</v>
      </c>
      <c r="K158" s="166" t="s">
        <v>421</v>
      </c>
      <c r="L158" s="166"/>
      <c r="M158" s="22">
        <f>SUM(M159:M161)</f>
        <v>0</v>
      </c>
      <c r="N158" s="22">
        <f>SUM(N159:N161)</f>
        <v>0</v>
      </c>
      <c r="O158" s="22">
        <f>SUM(O159:O161)</f>
        <v>0</v>
      </c>
      <c r="P158" s="22">
        <f>SUM(P159:P161)</f>
        <v>0</v>
      </c>
      <c r="Q158" s="22">
        <f>SUM(Q159:Q161)</f>
        <v>0</v>
      </c>
    </row>
    <row r="159" spans="1:17">
      <c r="A159" s="28">
        <v>23100</v>
      </c>
      <c r="B159" s="84">
        <v>0</v>
      </c>
      <c r="C159" s="84">
        <v>0</v>
      </c>
      <c r="D159" s="84">
        <v>0</v>
      </c>
      <c r="E159" s="84">
        <v>0</v>
      </c>
      <c r="F159" s="84">
        <v>0</v>
      </c>
      <c r="H159" s="15"/>
      <c r="I159" s="20"/>
      <c r="J159" s="20"/>
      <c r="K159" s="20">
        <v>23100</v>
      </c>
      <c r="L159" s="83" t="s">
        <v>312</v>
      </c>
      <c r="M159" s="23">
        <f t="shared" ref="M159:Q162" si="30">B159</f>
        <v>0</v>
      </c>
      <c r="N159" s="23">
        <f t="shared" si="30"/>
        <v>0</v>
      </c>
      <c r="O159" s="23">
        <f t="shared" si="30"/>
        <v>0</v>
      </c>
      <c r="P159" s="23">
        <f t="shared" si="30"/>
        <v>0</v>
      </c>
      <c r="Q159" s="23">
        <f t="shared" si="30"/>
        <v>0</v>
      </c>
    </row>
    <row r="160" spans="1:17">
      <c r="A160" s="28">
        <v>23110</v>
      </c>
      <c r="B160" s="84">
        <v>0</v>
      </c>
      <c r="C160" s="84">
        <v>0</v>
      </c>
      <c r="D160" s="84">
        <v>0</v>
      </c>
      <c r="E160" s="84">
        <v>0</v>
      </c>
      <c r="F160" s="84">
        <v>0</v>
      </c>
      <c r="H160" s="15"/>
      <c r="I160" s="20"/>
      <c r="J160" s="20"/>
      <c r="K160" s="20">
        <v>23110</v>
      </c>
      <c r="L160" s="83" t="s">
        <v>313</v>
      </c>
      <c r="M160" s="23">
        <f t="shared" si="30"/>
        <v>0</v>
      </c>
      <c r="N160" s="23">
        <f t="shared" si="30"/>
        <v>0</v>
      </c>
      <c r="O160" s="23">
        <f t="shared" si="30"/>
        <v>0</v>
      </c>
      <c r="P160" s="23">
        <f t="shared" si="30"/>
        <v>0</v>
      </c>
      <c r="Q160" s="23">
        <f t="shared" si="30"/>
        <v>0</v>
      </c>
    </row>
    <row r="161" spans="1:17">
      <c r="A161" s="28">
        <v>23120</v>
      </c>
      <c r="B161" s="84">
        <v>0</v>
      </c>
      <c r="C161" s="84">
        <v>0</v>
      </c>
      <c r="D161" s="84">
        <v>0</v>
      </c>
      <c r="E161" s="84">
        <v>0</v>
      </c>
      <c r="F161" s="84">
        <v>0</v>
      </c>
      <c r="H161" s="15"/>
      <c r="I161" s="20"/>
      <c r="J161" s="20"/>
      <c r="K161" s="20">
        <v>23120</v>
      </c>
      <c r="L161" s="83" t="s">
        <v>420</v>
      </c>
      <c r="M161" s="23">
        <f t="shared" si="30"/>
        <v>0</v>
      </c>
      <c r="N161" s="23">
        <f t="shared" si="30"/>
        <v>0</v>
      </c>
      <c r="O161" s="23">
        <f t="shared" si="30"/>
        <v>0</v>
      </c>
      <c r="P161" s="23">
        <f t="shared" si="30"/>
        <v>0</v>
      </c>
      <c r="Q161" s="23">
        <f t="shared" si="30"/>
        <v>0</v>
      </c>
    </row>
    <row r="162" spans="1:17">
      <c r="A162" s="28">
        <v>233</v>
      </c>
      <c r="B162" s="84">
        <v>133000</v>
      </c>
      <c r="C162" s="84">
        <v>133000</v>
      </c>
      <c r="D162" s="84">
        <v>96519.81</v>
      </c>
      <c r="E162" s="84">
        <v>96519.81</v>
      </c>
      <c r="F162" s="84">
        <v>0</v>
      </c>
      <c r="H162" s="15"/>
      <c r="I162" s="20"/>
      <c r="J162" s="20">
        <v>233</v>
      </c>
      <c r="K162" s="164" t="s">
        <v>422</v>
      </c>
      <c r="L162" s="164"/>
      <c r="M162" s="23">
        <f t="shared" si="30"/>
        <v>133000</v>
      </c>
      <c r="N162" s="23">
        <f t="shared" si="30"/>
        <v>133000</v>
      </c>
      <c r="O162" s="23">
        <f t="shared" si="30"/>
        <v>96519.81</v>
      </c>
      <c r="P162" s="23">
        <f t="shared" si="30"/>
        <v>96519.81</v>
      </c>
      <c r="Q162" s="23">
        <f t="shared" si="30"/>
        <v>0</v>
      </c>
    </row>
    <row r="163" spans="1:17">
      <c r="A163" s="27"/>
      <c r="H163" s="15"/>
      <c r="I163" s="18">
        <v>24</v>
      </c>
      <c r="J163" s="167" t="s">
        <v>423</v>
      </c>
      <c r="K163" s="167"/>
      <c r="L163" s="167"/>
      <c r="M163" s="22">
        <f>SUM(M164)</f>
        <v>11000</v>
      </c>
      <c r="N163" s="22">
        <f>SUM(N164)</f>
        <v>12500</v>
      </c>
      <c r="O163" s="22">
        <f>SUM(O164)</f>
        <v>7948.18</v>
      </c>
      <c r="P163" s="22">
        <f>SUM(P164)</f>
        <v>7948.18</v>
      </c>
      <c r="Q163" s="22">
        <f>SUM(Q164)</f>
        <v>500.05</v>
      </c>
    </row>
    <row r="164" spans="1:17">
      <c r="A164" s="28">
        <v>240</v>
      </c>
      <c r="B164" s="84">
        <v>11000</v>
      </c>
      <c r="C164" s="84">
        <v>12500</v>
      </c>
      <c r="D164" s="84">
        <v>7948.18</v>
      </c>
      <c r="E164" s="84">
        <v>7948.18</v>
      </c>
      <c r="F164" s="84">
        <v>500.05</v>
      </c>
      <c r="H164" s="15"/>
      <c r="I164" s="20"/>
      <c r="J164" s="20">
        <v>240</v>
      </c>
      <c r="K164" s="164" t="s">
        <v>424</v>
      </c>
      <c r="L164" s="164"/>
      <c r="M164" s="23">
        <f t="shared" ref="M164:Q167" si="31">B164</f>
        <v>11000</v>
      </c>
      <c r="N164" s="23">
        <f t="shared" si="31"/>
        <v>12500</v>
      </c>
      <c r="O164" s="23">
        <f t="shared" si="31"/>
        <v>7948.18</v>
      </c>
      <c r="P164" s="23">
        <f t="shared" si="31"/>
        <v>7948.18</v>
      </c>
      <c r="Q164" s="23">
        <f t="shared" si="31"/>
        <v>500.05</v>
      </c>
    </row>
    <row r="165" spans="1:17">
      <c r="A165" s="26">
        <v>25</v>
      </c>
      <c r="B165" s="84">
        <v>0</v>
      </c>
      <c r="C165" s="84">
        <v>0</v>
      </c>
      <c r="D165" s="84">
        <v>0</v>
      </c>
      <c r="E165" s="84">
        <v>0</v>
      </c>
      <c r="F165" s="84">
        <v>0</v>
      </c>
      <c r="H165" s="15"/>
      <c r="I165" s="19">
        <v>25</v>
      </c>
      <c r="J165" s="168" t="s">
        <v>425</v>
      </c>
      <c r="K165" s="168"/>
      <c r="L165" s="168"/>
      <c r="M165" s="76">
        <f t="shared" si="31"/>
        <v>0</v>
      </c>
      <c r="N165" s="76">
        <f t="shared" si="31"/>
        <v>0</v>
      </c>
      <c r="O165" s="76">
        <f t="shared" si="31"/>
        <v>0</v>
      </c>
      <c r="P165" s="76">
        <f t="shared" si="31"/>
        <v>0</v>
      </c>
      <c r="Q165" s="76">
        <f t="shared" si="31"/>
        <v>0</v>
      </c>
    </row>
    <row r="166" spans="1:17">
      <c r="A166" s="26">
        <v>26</v>
      </c>
      <c r="B166" s="84">
        <v>0</v>
      </c>
      <c r="C166" s="84">
        <v>0</v>
      </c>
      <c r="D166" s="84">
        <v>0</v>
      </c>
      <c r="E166" s="84">
        <v>0</v>
      </c>
      <c r="F166" s="84">
        <v>0</v>
      </c>
      <c r="H166" s="15"/>
      <c r="I166" s="19">
        <v>26</v>
      </c>
      <c r="J166" s="168" t="s">
        <v>426</v>
      </c>
      <c r="K166" s="168"/>
      <c r="L166" s="168"/>
      <c r="M166" s="76">
        <f t="shared" si="31"/>
        <v>0</v>
      </c>
      <c r="N166" s="76">
        <f t="shared" si="31"/>
        <v>0</v>
      </c>
      <c r="O166" s="76">
        <f t="shared" si="31"/>
        <v>0</v>
      </c>
      <c r="P166" s="76">
        <f t="shared" si="31"/>
        <v>0</v>
      </c>
      <c r="Q166" s="76">
        <f t="shared" si="31"/>
        <v>0</v>
      </c>
    </row>
    <row r="167" spans="1:17">
      <c r="A167" s="26">
        <v>27</v>
      </c>
      <c r="B167" s="84">
        <v>0</v>
      </c>
      <c r="C167" s="84">
        <v>0</v>
      </c>
      <c r="D167" s="84">
        <v>0</v>
      </c>
      <c r="E167" s="84">
        <v>0</v>
      </c>
      <c r="F167" s="84">
        <v>0</v>
      </c>
      <c r="H167" s="15"/>
      <c r="I167" s="19">
        <v>27</v>
      </c>
      <c r="J167" s="168" t="s">
        <v>427</v>
      </c>
      <c r="K167" s="168"/>
      <c r="L167" s="168"/>
      <c r="M167" s="76">
        <f t="shared" si="31"/>
        <v>0</v>
      </c>
      <c r="N167" s="76">
        <f t="shared" si="31"/>
        <v>0</v>
      </c>
      <c r="O167" s="76">
        <f t="shared" si="31"/>
        <v>0</v>
      </c>
      <c r="P167" s="76">
        <f t="shared" si="31"/>
        <v>0</v>
      </c>
      <c r="Q167" s="76">
        <f t="shared" si="31"/>
        <v>0</v>
      </c>
    </row>
    <row r="168" spans="1:17">
      <c r="A168" s="27"/>
      <c r="H168" s="12">
        <v>3</v>
      </c>
      <c r="I168" s="165" t="s">
        <v>428</v>
      </c>
      <c r="J168" s="165"/>
      <c r="K168" s="165"/>
      <c r="L168" s="165"/>
      <c r="M168" s="21">
        <f>SUM(M169,M173,M177,M182,M187,M190)</f>
        <v>149500</v>
      </c>
      <c r="N168" s="21">
        <f>SUM(N169,N173,N177,N182,N187,N190)</f>
        <v>149500</v>
      </c>
      <c r="O168" s="21">
        <f>SUM(O169,O173,O177,O182,O187,O190)</f>
        <v>127434.83000000002</v>
      </c>
      <c r="P168" s="21">
        <f>SUM(P169,P173,P177,P182,P187,P190)</f>
        <v>127434.83000000002</v>
      </c>
      <c r="Q168" s="21">
        <f>SUM(Q169,Q173,Q177,Q182,Q187,Q190)</f>
        <v>0</v>
      </c>
    </row>
    <row r="169" spans="1:17">
      <c r="A169" s="27"/>
      <c r="H169" s="15"/>
      <c r="I169" s="18">
        <v>30</v>
      </c>
      <c r="J169" s="167" t="s">
        <v>429</v>
      </c>
      <c r="K169" s="167"/>
      <c r="L169" s="167"/>
      <c r="M169" s="22">
        <f>SUM(M170:M172)</f>
        <v>0</v>
      </c>
      <c r="N169" s="22">
        <f>SUM(N170:N172)</f>
        <v>0</v>
      </c>
      <c r="O169" s="22">
        <f>SUM(O170:O172)</f>
        <v>0</v>
      </c>
      <c r="P169" s="22">
        <f>SUM(P170:P172)</f>
        <v>0</v>
      </c>
      <c r="Q169" s="22">
        <f>SUM(Q170:Q172)</f>
        <v>0</v>
      </c>
    </row>
    <row r="170" spans="1:17">
      <c r="A170" s="28">
        <v>300</v>
      </c>
      <c r="B170" s="84">
        <v>0</v>
      </c>
      <c r="C170" s="84">
        <v>0</v>
      </c>
      <c r="D170" s="84">
        <v>0</v>
      </c>
      <c r="E170" s="84">
        <v>0</v>
      </c>
      <c r="F170" s="84">
        <v>0</v>
      </c>
      <c r="H170" s="15"/>
      <c r="I170" s="20"/>
      <c r="J170" s="20">
        <v>300</v>
      </c>
      <c r="K170" s="164" t="s">
        <v>430</v>
      </c>
      <c r="L170" s="164"/>
      <c r="M170" s="23">
        <f t="shared" ref="M170:Q172" si="32">B170</f>
        <v>0</v>
      </c>
      <c r="N170" s="23">
        <f t="shared" si="32"/>
        <v>0</v>
      </c>
      <c r="O170" s="23">
        <f t="shared" si="32"/>
        <v>0</v>
      </c>
      <c r="P170" s="23">
        <f t="shared" si="32"/>
        <v>0</v>
      </c>
      <c r="Q170" s="23">
        <f t="shared" si="32"/>
        <v>0</v>
      </c>
    </row>
    <row r="171" spans="1:17">
      <c r="A171" s="28">
        <v>301</v>
      </c>
      <c r="B171" s="84">
        <v>0</v>
      </c>
      <c r="C171" s="84">
        <v>0</v>
      </c>
      <c r="D171" s="84">
        <v>0</v>
      </c>
      <c r="E171" s="84">
        <v>0</v>
      </c>
      <c r="F171" s="84">
        <v>0</v>
      </c>
      <c r="H171" s="15"/>
      <c r="I171" s="20"/>
      <c r="J171" s="20">
        <v>301</v>
      </c>
      <c r="K171" s="164" t="s">
        <v>431</v>
      </c>
      <c r="L171" s="164"/>
      <c r="M171" s="23">
        <f t="shared" si="32"/>
        <v>0</v>
      </c>
      <c r="N171" s="23">
        <f t="shared" si="32"/>
        <v>0</v>
      </c>
      <c r="O171" s="23">
        <f t="shared" si="32"/>
        <v>0</v>
      </c>
      <c r="P171" s="23">
        <f t="shared" si="32"/>
        <v>0</v>
      </c>
      <c r="Q171" s="23">
        <f t="shared" si="32"/>
        <v>0</v>
      </c>
    </row>
    <row r="172" spans="1:17">
      <c r="A172" s="28">
        <v>309</v>
      </c>
      <c r="B172" s="84">
        <v>0</v>
      </c>
      <c r="C172" s="84">
        <v>0</v>
      </c>
      <c r="D172" s="84">
        <v>0</v>
      </c>
      <c r="E172" s="84">
        <v>0</v>
      </c>
      <c r="F172" s="84">
        <v>0</v>
      </c>
      <c r="H172" s="15"/>
      <c r="I172" s="20"/>
      <c r="J172" s="20">
        <v>309</v>
      </c>
      <c r="K172" s="164" t="s">
        <v>432</v>
      </c>
      <c r="L172" s="164"/>
      <c r="M172" s="23">
        <f t="shared" si="32"/>
        <v>0</v>
      </c>
      <c r="N172" s="23">
        <f t="shared" si="32"/>
        <v>0</v>
      </c>
      <c r="O172" s="23">
        <f t="shared" si="32"/>
        <v>0</v>
      </c>
      <c r="P172" s="23">
        <f t="shared" si="32"/>
        <v>0</v>
      </c>
      <c r="Q172" s="23">
        <f t="shared" si="32"/>
        <v>0</v>
      </c>
    </row>
    <row r="173" spans="1:17">
      <c r="A173" s="27"/>
      <c r="H173" s="15"/>
      <c r="I173" s="18">
        <v>31</v>
      </c>
      <c r="J173" s="167" t="s">
        <v>665</v>
      </c>
      <c r="K173" s="167"/>
      <c r="L173" s="167"/>
      <c r="M173" s="22">
        <f>SUM(M174:M176)</f>
        <v>134000</v>
      </c>
      <c r="N173" s="22">
        <f>SUM(N174:N176)</f>
        <v>134000</v>
      </c>
      <c r="O173" s="22">
        <f>SUM(O174:O176)</f>
        <v>123950.51000000001</v>
      </c>
      <c r="P173" s="22">
        <f>SUM(P174:P176)</f>
        <v>123950.51000000001</v>
      </c>
      <c r="Q173" s="22">
        <f>SUM(Q174:Q176)</f>
        <v>0</v>
      </c>
    </row>
    <row r="174" spans="1:17">
      <c r="A174" s="28">
        <v>310</v>
      </c>
      <c r="B174" s="84">
        <v>115000</v>
      </c>
      <c r="C174" s="84">
        <v>115000</v>
      </c>
      <c r="D174" s="84">
        <v>114725.02</v>
      </c>
      <c r="E174" s="84">
        <v>114725.02</v>
      </c>
      <c r="F174" s="84">
        <v>0</v>
      </c>
      <c r="H174" s="15"/>
      <c r="I174" s="20"/>
      <c r="J174" s="20">
        <v>310</v>
      </c>
      <c r="K174" s="164" t="s">
        <v>430</v>
      </c>
      <c r="L174" s="164"/>
      <c r="M174" s="23">
        <f t="shared" ref="M174:Q176" si="33">B174</f>
        <v>115000</v>
      </c>
      <c r="N174" s="23">
        <f t="shared" si="33"/>
        <v>115000</v>
      </c>
      <c r="O174" s="23">
        <f t="shared" si="33"/>
        <v>114725.02</v>
      </c>
      <c r="P174" s="23">
        <f t="shared" si="33"/>
        <v>114725.02</v>
      </c>
      <c r="Q174" s="23">
        <f t="shared" si="33"/>
        <v>0</v>
      </c>
    </row>
    <row r="175" spans="1:17">
      <c r="A175" s="28">
        <v>311</v>
      </c>
      <c r="B175" s="84">
        <v>0</v>
      </c>
      <c r="C175" s="84">
        <v>0</v>
      </c>
      <c r="D175" s="84">
        <v>0</v>
      </c>
      <c r="E175" s="84">
        <v>0</v>
      </c>
      <c r="F175" s="84">
        <v>0</v>
      </c>
      <c r="H175" s="15"/>
      <c r="I175" s="20"/>
      <c r="J175" s="20">
        <v>311</v>
      </c>
      <c r="K175" s="164" t="s">
        <v>433</v>
      </c>
      <c r="L175" s="164"/>
      <c r="M175" s="23">
        <f t="shared" si="33"/>
        <v>0</v>
      </c>
      <c r="N175" s="23">
        <f t="shared" si="33"/>
        <v>0</v>
      </c>
      <c r="O175" s="23">
        <f t="shared" si="33"/>
        <v>0</v>
      </c>
      <c r="P175" s="23">
        <f t="shared" si="33"/>
        <v>0</v>
      </c>
      <c r="Q175" s="23">
        <f t="shared" si="33"/>
        <v>0</v>
      </c>
    </row>
    <row r="176" spans="1:17">
      <c r="A176" s="28">
        <v>319</v>
      </c>
      <c r="B176" s="84">
        <v>19000</v>
      </c>
      <c r="C176" s="84">
        <v>19000</v>
      </c>
      <c r="D176" s="84">
        <v>9225.49</v>
      </c>
      <c r="E176" s="84">
        <v>9225.49</v>
      </c>
      <c r="F176" s="84">
        <v>0</v>
      </c>
      <c r="H176" s="15"/>
      <c r="I176" s="20"/>
      <c r="J176" s="20">
        <v>319</v>
      </c>
      <c r="K176" s="164" t="s">
        <v>666</v>
      </c>
      <c r="L176" s="164"/>
      <c r="M176" s="23">
        <f t="shared" si="33"/>
        <v>19000</v>
      </c>
      <c r="N176" s="23">
        <f t="shared" si="33"/>
        <v>19000</v>
      </c>
      <c r="O176" s="23">
        <f t="shared" si="33"/>
        <v>9225.49</v>
      </c>
      <c r="P176" s="23">
        <f t="shared" si="33"/>
        <v>9225.49</v>
      </c>
      <c r="Q176" s="23">
        <f t="shared" si="33"/>
        <v>0</v>
      </c>
    </row>
    <row r="177" spans="1:17">
      <c r="A177" s="27"/>
      <c r="H177" s="15"/>
      <c r="I177" s="18">
        <v>32</v>
      </c>
      <c r="J177" s="167" t="s">
        <v>434</v>
      </c>
      <c r="K177" s="167"/>
      <c r="L177" s="167"/>
      <c r="M177" s="22">
        <f>SUM(M178:M181)</f>
        <v>0</v>
      </c>
      <c r="N177" s="22">
        <f>SUM(N178:N181)</f>
        <v>0</v>
      </c>
      <c r="O177" s="22">
        <f>SUM(O178:O181)</f>
        <v>0</v>
      </c>
      <c r="P177" s="22">
        <f>SUM(P178:P181)</f>
        <v>0</v>
      </c>
      <c r="Q177" s="22">
        <f>SUM(Q178:Q181)</f>
        <v>0</v>
      </c>
    </row>
    <row r="178" spans="1:17">
      <c r="A178" s="28">
        <v>320</v>
      </c>
      <c r="B178" s="84">
        <v>0</v>
      </c>
      <c r="C178" s="84">
        <v>0</v>
      </c>
      <c r="D178" s="84">
        <v>0</v>
      </c>
      <c r="E178" s="84">
        <v>0</v>
      </c>
      <c r="F178" s="84">
        <v>0</v>
      </c>
      <c r="H178" s="15"/>
      <c r="I178" s="20"/>
      <c r="J178" s="20">
        <v>320</v>
      </c>
      <c r="K178" s="164" t="s">
        <v>430</v>
      </c>
      <c r="L178" s="164"/>
      <c r="M178" s="23">
        <f t="shared" ref="M178:Q181" si="34">B178</f>
        <v>0</v>
      </c>
      <c r="N178" s="23">
        <f t="shared" si="34"/>
        <v>0</v>
      </c>
      <c r="O178" s="23">
        <f t="shared" si="34"/>
        <v>0</v>
      </c>
      <c r="P178" s="23">
        <f t="shared" si="34"/>
        <v>0</v>
      </c>
      <c r="Q178" s="23">
        <f t="shared" si="34"/>
        <v>0</v>
      </c>
    </row>
    <row r="179" spans="1:17">
      <c r="A179" s="28">
        <v>321</v>
      </c>
      <c r="B179" s="84">
        <v>0</v>
      </c>
      <c r="C179" s="84">
        <v>0</v>
      </c>
      <c r="D179" s="84">
        <v>0</v>
      </c>
      <c r="E179" s="84">
        <v>0</v>
      </c>
      <c r="F179" s="84">
        <v>0</v>
      </c>
      <c r="H179" s="15"/>
      <c r="I179" s="20"/>
      <c r="J179" s="20">
        <v>321</v>
      </c>
      <c r="K179" s="164" t="s">
        <v>431</v>
      </c>
      <c r="L179" s="164"/>
      <c r="M179" s="23">
        <f t="shared" si="34"/>
        <v>0</v>
      </c>
      <c r="N179" s="23">
        <f t="shared" si="34"/>
        <v>0</v>
      </c>
      <c r="O179" s="23">
        <f t="shared" si="34"/>
        <v>0</v>
      </c>
      <c r="P179" s="23">
        <f t="shared" si="34"/>
        <v>0</v>
      </c>
      <c r="Q179" s="23">
        <f t="shared" si="34"/>
        <v>0</v>
      </c>
    </row>
    <row r="180" spans="1:17">
      <c r="A180" s="28">
        <v>322</v>
      </c>
      <c r="B180" s="84">
        <v>0</v>
      </c>
      <c r="C180" s="84">
        <v>0</v>
      </c>
      <c r="D180" s="84">
        <v>0</v>
      </c>
      <c r="E180" s="84">
        <v>0</v>
      </c>
      <c r="F180" s="84">
        <v>0</v>
      </c>
      <c r="H180" s="15"/>
      <c r="I180" s="20"/>
      <c r="J180" s="20">
        <v>322</v>
      </c>
      <c r="K180" s="164" t="s">
        <v>435</v>
      </c>
      <c r="L180" s="164"/>
      <c r="M180" s="23">
        <f t="shared" si="34"/>
        <v>0</v>
      </c>
      <c r="N180" s="23">
        <f t="shared" si="34"/>
        <v>0</v>
      </c>
      <c r="O180" s="23">
        <f t="shared" si="34"/>
        <v>0</v>
      </c>
      <c r="P180" s="23">
        <f t="shared" si="34"/>
        <v>0</v>
      </c>
      <c r="Q180" s="23">
        <f t="shared" si="34"/>
        <v>0</v>
      </c>
    </row>
    <row r="181" spans="1:17">
      <c r="A181" s="28">
        <v>329</v>
      </c>
      <c r="B181" s="84">
        <v>0</v>
      </c>
      <c r="C181" s="84">
        <v>0</v>
      </c>
      <c r="D181" s="84">
        <v>0</v>
      </c>
      <c r="E181" s="84">
        <v>0</v>
      </c>
      <c r="F181" s="84">
        <v>0</v>
      </c>
      <c r="H181" s="15"/>
      <c r="I181" s="20"/>
      <c r="J181" s="20">
        <v>329</v>
      </c>
      <c r="K181" s="164" t="s">
        <v>436</v>
      </c>
      <c r="L181" s="164"/>
      <c r="M181" s="23">
        <f t="shared" si="34"/>
        <v>0</v>
      </c>
      <c r="N181" s="23">
        <f t="shared" si="34"/>
        <v>0</v>
      </c>
      <c r="O181" s="23">
        <f t="shared" si="34"/>
        <v>0</v>
      </c>
      <c r="P181" s="23">
        <f t="shared" si="34"/>
        <v>0</v>
      </c>
      <c r="Q181" s="23">
        <f t="shared" si="34"/>
        <v>0</v>
      </c>
    </row>
    <row r="182" spans="1:17">
      <c r="A182" s="27"/>
      <c r="H182" s="15"/>
      <c r="I182" s="18">
        <v>33</v>
      </c>
      <c r="J182" s="166" t="s">
        <v>553</v>
      </c>
      <c r="K182" s="167"/>
      <c r="L182" s="167"/>
      <c r="M182" s="22">
        <f>SUM(M183:M186)</f>
        <v>0</v>
      </c>
      <c r="N182" s="22">
        <f>SUM(N183:N186)</f>
        <v>0</v>
      </c>
      <c r="O182" s="22">
        <f>SUM(O183:O186)</f>
        <v>0</v>
      </c>
      <c r="P182" s="22">
        <f>SUM(P183:P186)</f>
        <v>0</v>
      </c>
      <c r="Q182" s="22">
        <f>SUM(Q183:Q186)</f>
        <v>0</v>
      </c>
    </row>
    <row r="183" spans="1:17">
      <c r="A183" s="28">
        <v>330</v>
      </c>
      <c r="B183" s="84">
        <v>0</v>
      </c>
      <c r="C183" s="84">
        <v>0</v>
      </c>
      <c r="D183" s="84">
        <v>0</v>
      </c>
      <c r="E183" s="84">
        <v>0</v>
      </c>
      <c r="F183" s="84">
        <v>0</v>
      </c>
      <c r="H183" s="15"/>
      <c r="I183" s="20"/>
      <c r="J183" s="20">
        <v>330</v>
      </c>
      <c r="K183" s="164" t="s">
        <v>430</v>
      </c>
      <c r="L183" s="164"/>
      <c r="M183" s="23">
        <f t="shared" ref="M183:Q186" si="35">B183</f>
        <v>0</v>
      </c>
      <c r="N183" s="23">
        <f t="shared" si="35"/>
        <v>0</v>
      </c>
      <c r="O183" s="23">
        <f t="shared" si="35"/>
        <v>0</v>
      </c>
      <c r="P183" s="23">
        <f t="shared" si="35"/>
        <v>0</v>
      </c>
      <c r="Q183" s="23">
        <f t="shared" si="35"/>
        <v>0</v>
      </c>
    </row>
    <row r="184" spans="1:17">
      <c r="A184" s="28">
        <v>331</v>
      </c>
      <c r="B184" s="84">
        <v>0</v>
      </c>
      <c r="C184" s="84">
        <v>0</v>
      </c>
      <c r="D184" s="84">
        <v>0</v>
      </c>
      <c r="E184" s="84">
        <v>0</v>
      </c>
      <c r="F184" s="84">
        <v>0</v>
      </c>
      <c r="H184" s="15"/>
      <c r="I184" s="20"/>
      <c r="J184" s="20">
        <v>331</v>
      </c>
      <c r="K184" s="164" t="s">
        <v>437</v>
      </c>
      <c r="L184" s="164"/>
      <c r="M184" s="23">
        <f t="shared" si="35"/>
        <v>0</v>
      </c>
      <c r="N184" s="23">
        <f t="shared" si="35"/>
        <v>0</v>
      </c>
      <c r="O184" s="23">
        <f t="shared" si="35"/>
        <v>0</v>
      </c>
      <c r="P184" s="23">
        <f t="shared" si="35"/>
        <v>0</v>
      </c>
      <c r="Q184" s="23">
        <f t="shared" si="35"/>
        <v>0</v>
      </c>
    </row>
    <row r="185" spans="1:17">
      <c r="A185" s="28">
        <v>332</v>
      </c>
      <c r="B185" s="84">
        <v>0</v>
      </c>
      <c r="C185" s="84">
        <v>0</v>
      </c>
      <c r="D185" s="84">
        <v>0</v>
      </c>
      <c r="E185" s="84">
        <v>0</v>
      </c>
      <c r="F185" s="84">
        <v>0</v>
      </c>
      <c r="H185" s="15"/>
      <c r="I185" s="20"/>
      <c r="J185" s="20">
        <v>332</v>
      </c>
      <c r="K185" s="164" t="s">
        <v>435</v>
      </c>
      <c r="L185" s="164"/>
      <c r="M185" s="23">
        <f t="shared" si="35"/>
        <v>0</v>
      </c>
      <c r="N185" s="23">
        <f t="shared" si="35"/>
        <v>0</v>
      </c>
      <c r="O185" s="23">
        <f t="shared" si="35"/>
        <v>0</v>
      </c>
      <c r="P185" s="23">
        <f t="shared" si="35"/>
        <v>0</v>
      </c>
      <c r="Q185" s="23">
        <f t="shared" si="35"/>
        <v>0</v>
      </c>
    </row>
    <row r="186" spans="1:17">
      <c r="A186" s="28">
        <v>339</v>
      </c>
      <c r="B186" s="84">
        <v>0</v>
      </c>
      <c r="C186" s="84">
        <v>0</v>
      </c>
      <c r="D186" s="84">
        <v>0</v>
      </c>
      <c r="E186" s="84">
        <v>0</v>
      </c>
      <c r="F186" s="84">
        <v>0</v>
      </c>
      <c r="H186" s="15"/>
      <c r="I186" s="20"/>
      <c r="J186" s="20">
        <v>339</v>
      </c>
      <c r="K186" s="164" t="s">
        <v>667</v>
      </c>
      <c r="L186" s="164"/>
      <c r="M186" s="23">
        <f t="shared" si="35"/>
        <v>0</v>
      </c>
      <c r="N186" s="23">
        <f t="shared" si="35"/>
        <v>0</v>
      </c>
      <c r="O186" s="23">
        <f t="shared" si="35"/>
        <v>0</v>
      </c>
      <c r="P186" s="23">
        <f t="shared" si="35"/>
        <v>0</v>
      </c>
      <c r="Q186" s="23">
        <f t="shared" si="35"/>
        <v>0</v>
      </c>
    </row>
    <row r="187" spans="1:17">
      <c r="A187" s="27"/>
      <c r="H187" s="15"/>
      <c r="I187" s="18">
        <v>34</v>
      </c>
      <c r="J187" s="167" t="s">
        <v>438</v>
      </c>
      <c r="K187" s="167"/>
      <c r="L187" s="167"/>
      <c r="M187" s="22">
        <f>SUM(M188:M189)</f>
        <v>0</v>
      </c>
      <c r="N187" s="22">
        <f>SUM(N188:N189)</f>
        <v>0</v>
      </c>
      <c r="O187" s="22">
        <f>SUM(O188:O189)</f>
        <v>0</v>
      </c>
      <c r="P187" s="22">
        <f>SUM(P188:P189)</f>
        <v>0</v>
      </c>
      <c r="Q187" s="22">
        <f>SUM(Q188:Q189)</f>
        <v>0</v>
      </c>
    </row>
    <row r="188" spans="1:17">
      <c r="A188" s="28">
        <v>340</v>
      </c>
      <c r="B188" s="84">
        <v>0</v>
      </c>
      <c r="C188" s="84">
        <v>0</v>
      </c>
      <c r="D188" s="84">
        <v>0</v>
      </c>
      <c r="E188" s="84">
        <v>0</v>
      </c>
      <c r="F188" s="84">
        <v>0</v>
      </c>
      <c r="H188" s="15"/>
      <c r="I188" s="20"/>
      <c r="J188" s="20">
        <v>340</v>
      </c>
      <c r="K188" s="164" t="s">
        <v>216</v>
      </c>
      <c r="L188" s="164"/>
      <c r="M188" s="23">
        <f t="shared" ref="M188:Q189" si="36">B188</f>
        <v>0</v>
      </c>
      <c r="N188" s="23">
        <f t="shared" si="36"/>
        <v>0</v>
      </c>
      <c r="O188" s="23">
        <f t="shared" si="36"/>
        <v>0</v>
      </c>
      <c r="P188" s="23">
        <f t="shared" si="36"/>
        <v>0</v>
      </c>
      <c r="Q188" s="23">
        <f t="shared" si="36"/>
        <v>0</v>
      </c>
    </row>
    <row r="189" spans="1:17">
      <c r="A189" s="28">
        <v>341</v>
      </c>
      <c r="B189" s="84">
        <v>0</v>
      </c>
      <c r="C189" s="84">
        <v>0</v>
      </c>
      <c r="D189" s="84">
        <v>0</v>
      </c>
      <c r="E189" s="84">
        <v>0</v>
      </c>
      <c r="F189" s="84">
        <v>0</v>
      </c>
      <c r="H189" s="15"/>
      <c r="I189" s="20"/>
      <c r="J189" s="20">
        <v>341</v>
      </c>
      <c r="K189" s="164" t="s">
        <v>439</v>
      </c>
      <c r="L189" s="164"/>
      <c r="M189" s="23">
        <f t="shared" si="36"/>
        <v>0</v>
      </c>
      <c r="N189" s="23">
        <f t="shared" si="36"/>
        <v>0</v>
      </c>
      <c r="O189" s="23">
        <f t="shared" si="36"/>
        <v>0</v>
      </c>
      <c r="P189" s="23">
        <f t="shared" si="36"/>
        <v>0</v>
      </c>
      <c r="Q189" s="23">
        <f t="shared" si="36"/>
        <v>0</v>
      </c>
    </row>
    <row r="190" spans="1:17">
      <c r="A190" s="27"/>
      <c r="H190" s="15"/>
      <c r="I190" s="18">
        <v>35</v>
      </c>
      <c r="J190" s="167" t="s">
        <v>440</v>
      </c>
      <c r="K190" s="167"/>
      <c r="L190" s="167"/>
      <c r="M190" s="22">
        <f>SUM(M191:M195)</f>
        <v>15500</v>
      </c>
      <c r="N190" s="22">
        <f>SUM(N191:N195)</f>
        <v>15500</v>
      </c>
      <c r="O190" s="22">
        <f>SUM(O191:O195)</f>
        <v>3484.32</v>
      </c>
      <c r="P190" s="22">
        <f>SUM(P191:P195)</f>
        <v>3484.32</v>
      </c>
      <c r="Q190" s="22">
        <f>SUM(Q191:Q195)</f>
        <v>0</v>
      </c>
    </row>
    <row r="191" spans="1:17">
      <c r="A191" s="28">
        <v>352</v>
      </c>
      <c r="B191" s="84">
        <v>15500</v>
      </c>
      <c r="C191" s="84">
        <v>15500</v>
      </c>
      <c r="D191" s="84">
        <v>3484.32</v>
      </c>
      <c r="E191" s="84">
        <v>3484.32</v>
      </c>
      <c r="F191" s="84">
        <v>0</v>
      </c>
      <c r="H191" s="15"/>
      <c r="I191" s="20"/>
      <c r="J191" s="20">
        <v>352</v>
      </c>
      <c r="K191" s="164" t="s">
        <v>145</v>
      </c>
      <c r="L191" s="164"/>
      <c r="M191" s="23">
        <f t="shared" ref="M191:Q195" si="37">B191</f>
        <v>15500</v>
      </c>
      <c r="N191" s="23">
        <f t="shared" si="37"/>
        <v>15500</v>
      </c>
      <c r="O191" s="23">
        <f t="shared" si="37"/>
        <v>3484.32</v>
      </c>
      <c r="P191" s="23">
        <f t="shared" si="37"/>
        <v>3484.32</v>
      </c>
      <c r="Q191" s="23">
        <f t="shared" si="37"/>
        <v>0</v>
      </c>
    </row>
    <row r="192" spans="1:17">
      <c r="A192" s="28">
        <v>353</v>
      </c>
      <c r="B192" s="84">
        <v>0</v>
      </c>
      <c r="C192" s="84">
        <v>0</v>
      </c>
      <c r="D192" s="84">
        <v>0</v>
      </c>
      <c r="E192" s="84">
        <v>0</v>
      </c>
      <c r="F192" s="84">
        <v>0</v>
      </c>
      <c r="H192" s="15"/>
      <c r="I192" s="20"/>
      <c r="J192" s="20">
        <v>353</v>
      </c>
      <c r="K192" s="164" t="s">
        <v>441</v>
      </c>
      <c r="L192" s="164"/>
      <c r="M192" s="23">
        <f t="shared" si="37"/>
        <v>0</v>
      </c>
      <c r="N192" s="23">
        <f t="shared" si="37"/>
        <v>0</v>
      </c>
      <c r="O192" s="23">
        <f t="shared" si="37"/>
        <v>0</v>
      </c>
      <c r="P192" s="23">
        <f t="shared" si="37"/>
        <v>0</v>
      </c>
      <c r="Q192" s="23">
        <f t="shared" si="37"/>
        <v>0</v>
      </c>
    </row>
    <row r="193" spans="1:17">
      <c r="A193" s="28">
        <v>357</v>
      </c>
      <c r="B193" s="84">
        <v>0</v>
      </c>
      <c r="C193" s="84">
        <v>0</v>
      </c>
      <c r="D193" s="84">
        <v>0</v>
      </c>
      <c r="E193" s="84">
        <v>0</v>
      </c>
      <c r="F193" s="84">
        <v>0</v>
      </c>
      <c r="H193" s="15"/>
      <c r="I193" s="20"/>
      <c r="J193" s="20">
        <v>357</v>
      </c>
      <c r="K193" s="164" t="s">
        <v>442</v>
      </c>
      <c r="L193" s="164"/>
      <c r="M193" s="23">
        <f t="shared" si="37"/>
        <v>0</v>
      </c>
      <c r="N193" s="23">
        <f t="shared" si="37"/>
        <v>0</v>
      </c>
      <c r="O193" s="23">
        <f t="shared" si="37"/>
        <v>0</v>
      </c>
      <c r="P193" s="23">
        <f t="shared" si="37"/>
        <v>0</v>
      </c>
      <c r="Q193" s="23">
        <f t="shared" si="37"/>
        <v>0</v>
      </c>
    </row>
    <row r="194" spans="1:17">
      <c r="A194" s="28">
        <v>358</v>
      </c>
      <c r="B194" s="84">
        <v>0</v>
      </c>
      <c r="C194" s="84">
        <v>0</v>
      </c>
      <c r="D194" s="84">
        <v>0</v>
      </c>
      <c r="E194" s="84">
        <v>0</v>
      </c>
      <c r="F194" s="84">
        <v>0</v>
      </c>
      <c r="H194" s="15"/>
      <c r="I194" s="20"/>
      <c r="J194" s="20">
        <v>358</v>
      </c>
      <c r="K194" s="164" t="s">
        <v>443</v>
      </c>
      <c r="L194" s="164"/>
      <c r="M194" s="23">
        <f t="shared" si="37"/>
        <v>0</v>
      </c>
      <c r="N194" s="23">
        <f t="shared" si="37"/>
        <v>0</v>
      </c>
      <c r="O194" s="23">
        <f t="shared" si="37"/>
        <v>0</v>
      </c>
      <c r="P194" s="23">
        <f t="shared" si="37"/>
        <v>0</v>
      </c>
      <c r="Q194" s="23">
        <f t="shared" si="37"/>
        <v>0</v>
      </c>
    </row>
    <row r="195" spans="1:17" ht="15" customHeight="1">
      <c r="A195" s="28">
        <v>359</v>
      </c>
      <c r="B195" s="84">
        <v>0</v>
      </c>
      <c r="C195" s="84">
        <v>0</v>
      </c>
      <c r="D195" s="84">
        <v>0</v>
      </c>
      <c r="E195" s="84">
        <v>0</v>
      </c>
      <c r="F195" s="84">
        <v>0</v>
      </c>
      <c r="H195" s="15"/>
      <c r="I195" s="20"/>
      <c r="J195" s="20">
        <v>359</v>
      </c>
      <c r="K195" s="170" t="s">
        <v>444</v>
      </c>
      <c r="L195" s="171"/>
      <c r="M195" s="23">
        <f t="shared" si="37"/>
        <v>0</v>
      </c>
      <c r="N195" s="23">
        <f t="shared" si="37"/>
        <v>0</v>
      </c>
      <c r="O195" s="23">
        <f t="shared" si="37"/>
        <v>0</v>
      </c>
      <c r="P195" s="23">
        <f t="shared" si="37"/>
        <v>0</v>
      </c>
      <c r="Q195" s="23">
        <f t="shared" si="37"/>
        <v>0</v>
      </c>
    </row>
    <row r="196" spans="1:17" ht="15" customHeight="1">
      <c r="A196" s="27"/>
      <c r="H196" s="12">
        <v>4</v>
      </c>
      <c r="I196" s="165" t="s">
        <v>156</v>
      </c>
      <c r="J196" s="165"/>
      <c r="K196" s="165"/>
      <c r="L196" s="165"/>
      <c r="M196" s="21">
        <f>SUM(M197,M198,M199,M210,M211,M216,M225,M234,M239,M240)</f>
        <v>2761762</v>
      </c>
      <c r="N196" s="21">
        <f>SUM(N197,N198,N199,N210,N211,N216,N225,N234,N239,N240)</f>
        <v>3043343.83</v>
      </c>
      <c r="O196" s="21">
        <f>SUM(O197,O198,O199,O210,O211,O216,O225,O234,O239,O240)</f>
        <v>1777904.3199999998</v>
      </c>
      <c r="P196" s="21">
        <f>SUM(P197,P198,P199,P210,P211,P216,P225,P234,P239,P240)</f>
        <v>1699682</v>
      </c>
      <c r="Q196" s="21">
        <f>SUM(Q197,Q198,Q199,Q210,Q211,Q216,Q225,Q234,Q239,Q240)</f>
        <v>486456.69</v>
      </c>
    </row>
    <row r="197" spans="1:17">
      <c r="A197" s="26">
        <v>40</v>
      </c>
      <c r="B197" s="84">
        <v>0</v>
      </c>
      <c r="C197" s="84">
        <v>0</v>
      </c>
      <c r="D197" s="84">
        <v>0</v>
      </c>
      <c r="E197" s="84">
        <v>0</v>
      </c>
      <c r="F197" s="84">
        <v>0</v>
      </c>
      <c r="H197" s="15"/>
      <c r="I197" s="19">
        <v>40</v>
      </c>
      <c r="J197" s="168" t="s">
        <v>445</v>
      </c>
      <c r="K197" s="168"/>
      <c r="L197" s="168"/>
      <c r="M197" s="76">
        <f t="shared" ref="M197:Q198" si="38">B197</f>
        <v>0</v>
      </c>
      <c r="N197" s="76">
        <f t="shared" si="38"/>
        <v>0</v>
      </c>
      <c r="O197" s="76">
        <f t="shared" si="38"/>
        <v>0</v>
      </c>
      <c r="P197" s="76">
        <f t="shared" si="38"/>
        <v>0</v>
      </c>
      <c r="Q197" s="76">
        <f t="shared" si="38"/>
        <v>0</v>
      </c>
    </row>
    <row r="198" spans="1:17">
      <c r="A198" s="26">
        <v>41</v>
      </c>
      <c r="B198" s="84">
        <v>0</v>
      </c>
      <c r="C198" s="84">
        <v>0</v>
      </c>
      <c r="D198" s="84">
        <v>0</v>
      </c>
      <c r="E198" s="84">
        <v>0</v>
      </c>
      <c r="F198" s="84">
        <v>0</v>
      </c>
      <c r="H198" s="15"/>
      <c r="I198" s="19">
        <v>41</v>
      </c>
      <c r="J198" s="168" t="s">
        <v>446</v>
      </c>
      <c r="K198" s="168"/>
      <c r="L198" s="168"/>
      <c r="M198" s="76">
        <f t="shared" si="38"/>
        <v>0</v>
      </c>
      <c r="N198" s="76">
        <f t="shared" si="38"/>
        <v>0</v>
      </c>
      <c r="O198" s="76">
        <f t="shared" si="38"/>
        <v>0</v>
      </c>
      <c r="P198" s="76">
        <f t="shared" si="38"/>
        <v>0</v>
      </c>
      <c r="Q198" s="76">
        <f t="shared" si="38"/>
        <v>0</v>
      </c>
    </row>
    <row r="199" spans="1:17">
      <c r="A199" s="27"/>
      <c r="H199" s="15"/>
      <c r="I199" s="18">
        <v>42</v>
      </c>
      <c r="J199" s="167" t="s">
        <v>447</v>
      </c>
      <c r="K199" s="167"/>
      <c r="L199" s="167"/>
      <c r="M199" s="22">
        <f>SUM(M200,M201,M204,M205)</f>
        <v>0</v>
      </c>
      <c r="N199" s="22">
        <f>SUM(N200,N201,N204,N205)</f>
        <v>0</v>
      </c>
      <c r="O199" s="22">
        <f>SUM(O200,O201,O204,O205)</f>
        <v>0</v>
      </c>
      <c r="P199" s="22">
        <f>SUM(P200,P201,P204,P205)</f>
        <v>0</v>
      </c>
      <c r="Q199" s="22">
        <f>SUM(Q200,Q201,Q204,Q205)</f>
        <v>0</v>
      </c>
    </row>
    <row r="200" spans="1:17">
      <c r="A200" s="28">
        <v>420</v>
      </c>
      <c r="B200" s="84">
        <v>0</v>
      </c>
      <c r="C200" s="84">
        <v>0</v>
      </c>
      <c r="D200" s="84">
        <v>0</v>
      </c>
      <c r="E200" s="84">
        <v>0</v>
      </c>
      <c r="F200" s="84">
        <v>0</v>
      </c>
      <c r="H200" s="15"/>
      <c r="I200" s="20"/>
      <c r="J200" s="20">
        <v>420</v>
      </c>
      <c r="K200" s="164" t="s">
        <v>448</v>
      </c>
      <c r="L200" s="164"/>
      <c r="M200" s="23">
        <f>B200</f>
        <v>0</v>
      </c>
      <c r="N200" s="23">
        <f>C200</f>
        <v>0</v>
      </c>
      <c r="O200" s="23">
        <f>D200</f>
        <v>0</v>
      </c>
      <c r="P200" s="23">
        <f>E200</f>
        <v>0</v>
      </c>
      <c r="Q200" s="23">
        <f>F200</f>
        <v>0</v>
      </c>
    </row>
    <row r="201" spans="1:17">
      <c r="A201" s="27"/>
      <c r="H201" s="15"/>
      <c r="I201" s="20"/>
      <c r="J201" s="24">
        <v>421</v>
      </c>
      <c r="K201" s="166" t="s">
        <v>449</v>
      </c>
      <c r="L201" s="166"/>
      <c r="M201" s="22">
        <f>SUM(M202:M203)</f>
        <v>0</v>
      </c>
      <c r="N201" s="22">
        <f>SUM(N202:N203)</f>
        <v>0</v>
      </c>
      <c r="O201" s="22">
        <f>SUM(O202:O203)</f>
        <v>0</v>
      </c>
      <c r="P201" s="22">
        <f>SUM(P202:P203)</f>
        <v>0</v>
      </c>
      <c r="Q201" s="22">
        <f>SUM(Q202:Q203)</f>
        <v>0</v>
      </c>
    </row>
    <row r="202" spans="1:17">
      <c r="A202" s="28">
        <v>42100</v>
      </c>
      <c r="B202" s="84">
        <v>0</v>
      </c>
      <c r="C202" s="84">
        <v>0</v>
      </c>
      <c r="D202" s="84">
        <v>0</v>
      </c>
      <c r="E202" s="84">
        <v>0</v>
      </c>
      <c r="F202" s="84">
        <v>0</v>
      </c>
      <c r="H202" s="15"/>
      <c r="I202" s="20"/>
      <c r="J202" s="20"/>
      <c r="K202" s="20">
        <v>42100</v>
      </c>
      <c r="L202" s="83" t="s">
        <v>450</v>
      </c>
      <c r="M202" s="23">
        <f t="shared" ref="M202:Q204" si="39">B202</f>
        <v>0</v>
      </c>
      <c r="N202" s="23">
        <f t="shared" si="39"/>
        <v>0</v>
      </c>
      <c r="O202" s="23">
        <f t="shared" si="39"/>
        <v>0</v>
      </c>
      <c r="P202" s="23">
        <f t="shared" si="39"/>
        <v>0</v>
      </c>
      <c r="Q202" s="23">
        <f t="shared" si="39"/>
        <v>0</v>
      </c>
    </row>
    <row r="203" spans="1:17">
      <c r="A203" s="28">
        <v>42110</v>
      </c>
      <c r="B203" s="84">
        <v>0</v>
      </c>
      <c r="C203" s="84">
        <v>0</v>
      </c>
      <c r="D203" s="84">
        <v>0</v>
      </c>
      <c r="E203" s="84">
        <v>0</v>
      </c>
      <c r="F203" s="84">
        <v>0</v>
      </c>
      <c r="H203" s="15"/>
      <c r="I203" s="20"/>
      <c r="J203" s="20"/>
      <c r="K203" s="20">
        <v>42110</v>
      </c>
      <c r="L203" s="83" t="s">
        <v>451</v>
      </c>
      <c r="M203" s="23">
        <f t="shared" si="39"/>
        <v>0</v>
      </c>
      <c r="N203" s="23">
        <f t="shared" si="39"/>
        <v>0</v>
      </c>
      <c r="O203" s="23">
        <f t="shared" si="39"/>
        <v>0</v>
      </c>
      <c r="P203" s="23">
        <f t="shared" si="39"/>
        <v>0</v>
      </c>
      <c r="Q203" s="23">
        <f t="shared" si="39"/>
        <v>0</v>
      </c>
    </row>
    <row r="204" spans="1:17">
      <c r="A204" s="28">
        <v>422</v>
      </c>
      <c r="B204" s="84">
        <v>0</v>
      </c>
      <c r="C204" s="84">
        <v>0</v>
      </c>
      <c r="D204" s="84">
        <v>0</v>
      </c>
      <c r="E204" s="84">
        <v>0</v>
      </c>
      <c r="F204" s="84">
        <v>0</v>
      </c>
      <c r="H204" s="15"/>
      <c r="I204" s="20"/>
      <c r="J204" s="20">
        <v>422</v>
      </c>
      <c r="K204" s="164" t="s">
        <v>452</v>
      </c>
      <c r="L204" s="164"/>
      <c r="M204" s="23">
        <f t="shared" si="39"/>
        <v>0</v>
      </c>
      <c r="N204" s="23">
        <f t="shared" si="39"/>
        <v>0</v>
      </c>
      <c r="O204" s="23">
        <f t="shared" si="39"/>
        <v>0</v>
      </c>
      <c r="P204" s="23">
        <f t="shared" si="39"/>
        <v>0</v>
      </c>
      <c r="Q204" s="23">
        <f t="shared" si="39"/>
        <v>0</v>
      </c>
    </row>
    <row r="205" spans="1:17">
      <c r="A205" s="27"/>
      <c r="H205" s="15"/>
      <c r="I205" s="20"/>
      <c r="J205" s="24">
        <v>423</v>
      </c>
      <c r="K205" s="166" t="s">
        <v>453</v>
      </c>
      <c r="L205" s="166"/>
      <c r="M205" s="22">
        <f>SUM(M206:M209)</f>
        <v>0</v>
      </c>
      <c r="N205" s="22">
        <f>SUM(N206:N209)</f>
        <v>0</v>
      </c>
      <c r="O205" s="22">
        <f>SUM(O206:O209)</f>
        <v>0</v>
      </c>
      <c r="P205" s="22">
        <f>SUM(P206:P209)</f>
        <v>0</v>
      </c>
      <c r="Q205" s="22">
        <f>SUM(Q206:Q209)</f>
        <v>0</v>
      </c>
    </row>
    <row r="206" spans="1:17">
      <c r="A206" s="28">
        <v>42300</v>
      </c>
      <c r="B206" s="84">
        <v>0</v>
      </c>
      <c r="C206" s="84">
        <v>0</v>
      </c>
      <c r="D206" s="84">
        <v>0</v>
      </c>
      <c r="E206" s="84">
        <v>0</v>
      </c>
      <c r="F206" s="84">
        <v>0</v>
      </c>
      <c r="H206" s="15"/>
      <c r="I206" s="20"/>
      <c r="J206" s="20"/>
      <c r="K206" s="20">
        <v>42300</v>
      </c>
      <c r="L206" s="83" t="s">
        <v>454</v>
      </c>
      <c r="M206" s="23">
        <f t="shared" ref="M206:Q210" si="40">B206</f>
        <v>0</v>
      </c>
      <c r="N206" s="23">
        <f t="shared" si="40"/>
        <v>0</v>
      </c>
      <c r="O206" s="23">
        <f t="shared" si="40"/>
        <v>0</v>
      </c>
      <c r="P206" s="23">
        <f t="shared" si="40"/>
        <v>0</v>
      </c>
      <c r="Q206" s="23">
        <f t="shared" si="40"/>
        <v>0</v>
      </c>
    </row>
    <row r="207" spans="1:17">
      <c r="A207" s="28">
        <v>42310</v>
      </c>
      <c r="B207" s="84">
        <v>0</v>
      </c>
      <c r="C207" s="84">
        <v>0</v>
      </c>
      <c r="D207" s="84">
        <v>0</v>
      </c>
      <c r="E207" s="84">
        <v>0</v>
      </c>
      <c r="F207" s="84">
        <v>0</v>
      </c>
      <c r="H207" s="15"/>
      <c r="I207" s="20"/>
      <c r="J207" s="20"/>
      <c r="K207" s="20">
        <v>42310</v>
      </c>
      <c r="L207" s="83" t="s">
        <v>455</v>
      </c>
      <c r="M207" s="23">
        <f t="shared" si="40"/>
        <v>0</v>
      </c>
      <c r="N207" s="23">
        <f t="shared" si="40"/>
        <v>0</v>
      </c>
      <c r="O207" s="23">
        <f t="shared" si="40"/>
        <v>0</v>
      </c>
      <c r="P207" s="23">
        <f t="shared" si="40"/>
        <v>0</v>
      </c>
      <c r="Q207" s="23">
        <f t="shared" si="40"/>
        <v>0</v>
      </c>
    </row>
    <row r="208" spans="1:17">
      <c r="A208" s="28">
        <v>42320</v>
      </c>
      <c r="B208" s="84">
        <v>0</v>
      </c>
      <c r="C208" s="84">
        <v>0</v>
      </c>
      <c r="D208" s="84">
        <v>0</v>
      </c>
      <c r="E208" s="84">
        <v>0</v>
      </c>
      <c r="F208" s="84">
        <v>0</v>
      </c>
      <c r="H208" s="15"/>
      <c r="I208" s="20"/>
      <c r="J208" s="20"/>
      <c r="K208" s="20">
        <v>42320</v>
      </c>
      <c r="L208" s="83" t="s">
        <v>456</v>
      </c>
      <c r="M208" s="23">
        <f t="shared" si="40"/>
        <v>0</v>
      </c>
      <c r="N208" s="23">
        <f t="shared" si="40"/>
        <v>0</v>
      </c>
      <c r="O208" s="23">
        <f t="shared" si="40"/>
        <v>0</v>
      </c>
      <c r="P208" s="23">
        <f t="shared" si="40"/>
        <v>0</v>
      </c>
      <c r="Q208" s="23">
        <f t="shared" si="40"/>
        <v>0</v>
      </c>
    </row>
    <row r="209" spans="1:17" ht="30">
      <c r="A209" s="28">
        <v>42390</v>
      </c>
      <c r="B209" s="84">
        <v>0</v>
      </c>
      <c r="C209" s="84">
        <v>0</v>
      </c>
      <c r="D209" s="84">
        <v>0</v>
      </c>
      <c r="E209" s="84">
        <v>0</v>
      </c>
      <c r="F209" s="84">
        <v>0</v>
      </c>
      <c r="H209" s="15"/>
      <c r="I209" s="20"/>
      <c r="J209" s="20"/>
      <c r="K209" s="20">
        <v>42390</v>
      </c>
      <c r="L209" s="83" t="s">
        <v>457</v>
      </c>
      <c r="M209" s="23">
        <f t="shared" si="40"/>
        <v>0</v>
      </c>
      <c r="N209" s="23">
        <f t="shared" si="40"/>
        <v>0</v>
      </c>
      <c r="O209" s="23">
        <f t="shared" si="40"/>
        <v>0</v>
      </c>
      <c r="P209" s="23">
        <f t="shared" si="40"/>
        <v>0</v>
      </c>
      <c r="Q209" s="23">
        <f t="shared" si="40"/>
        <v>0</v>
      </c>
    </row>
    <row r="210" spans="1:17">
      <c r="A210" s="26">
        <v>43</v>
      </c>
      <c r="B210" s="84">
        <v>0</v>
      </c>
      <c r="C210" s="84">
        <v>0</v>
      </c>
      <c r="D210" s="84">
        <v>0</v>
      </c>
      <c r="E210" s="84">
        <v>0</v>
      </c>
      <c r="F210" s="84">
        <v>0</v>
      </c>
      <c r="H210" s="15"/>
      <c r="I210" s="19">
        <v>43</v>
      </c>
      <c r="J210" s="168" t="s">
        <v>458</v>
      </c>
      <c r="K210" s="168"/>
      <c r="L210" s="168"/>
      <c r="M210" s="76">
        <f t="shared" si="40"/>
        <v>0</v>
      </c>
      <c r="N210" s="76">
        <f t="shared" si="40"/>
        <v>0</v>
      </c>
      <c r="O210" s="76">
        <f t="shared" si="40"/>
        <v>0</v>
      </c>
      <c r="P210" s="76">
        <f t="shared" si="40"/>
        <v>0</v>
      </c>
      <c r="Q210" s="76">
        <f t="shared" si="40"/>
        <v>0</v>
      </c>
    </row>
    <row r="211" spans="1:17">
      <c r="A211" s="27"/>
      <c r="H211" s="15"/>
      <c r="I211" s="18">
        <v>44</v>
      </c>
      <c r="J211" s="167" t="s">
        <v>459</v>
      </c>
      <c r="K211" s="167"/>
      <c r="L211" s="167"/>
      <c r="M211" s="22">
        <f>SUM(M212:M215)</f>
        <v>0</v>
      </c>
      <c r="N211" s="22">
        <f>SUM(N212:N215)</f>
        <v>0</v>
      </c>
      <c r="O211" s="22">
        <f>SUM(O212:O215)</f>
        <v>0</v>
      </c>
      <c r="P211" s="22">
        <f>SUM(P212:P215)</f>
        <v>0</v>
      </c>
      <c r="Q211" s="22">
        <f>SUM(Q212:Q215)</f>
        <v>0</v>
      </c>
    </row>
    <row r="212" spans="1:17">
      <c r="A212" s="28">
        <v>440</v>
      </c>
      <c r="B212" s="84">
        <v>0</v>
      </c>
      <c r="C212" s="84">
        <v>0</v>
      </c>
      <c r="D212" s="84">
        <v>0</v>
      </c>
      <c r="E212" s="84">
        <v>0</v>
      </c>
      <c r="F212" s="84">
        <v>0</v>
      </c>
      <c r="H212" s="15"/>
      <c r="I212" s="20"/>
      <c r="J212" s="20">
        <v>440</v>
      </c>
      <c r="K212" s="164" t="s">
        <v>460</v>
      </c>
      <c r="L212" s="164"/>
      <c r="M212" s="23">
        <f t="shared" ref="M212:Q215" si="41">B212</f>
        <v>0</v>
      </c>
      <c r="N212" s="23">
        <f t="shared" si="41"/>
        <v>0</v>
      </c>
      <c r="O212" s="23">
        <f t="shared" si="41"/>
        <v>0</v>
      </c>
      <c r="P212" s="23">
        <f t="shared" si="41"/>
        <v>0</v>
      </c>
      <c r="Q212" s="23">
        <f t="shared" si="41"/>
        <v>0</v>
      </c>
    </row>
    <row r="213" spans="1:17">
      <c r="A213" s="28">
        <v>441</v>
      </c>
      <c r="B213" s="84">
        <v>0</v>
      </c>
      <c r="C213" s="84">
        <v>0</v>
      </c>
      <c r="D213" s="84">
        <v>0</v>
      </c>
      <c r="E213" s="84">
        <v>0</v>
      </c>
      <c r="F213" s="84">
        <v>0</v>
      </c>
      <c r="H213" s="15"/>
      <c r="I213" s="20"/>
      <c r="J213" s="20">
        <v>441</v>
      </c>
      <c r="K213" s="164" t="s">
        <v>455</v>
      </c>
      <c r="L213" s="164"/>
      <c r="M213" s="23">
        <f t="shared" si="41"/>
        <v>0</v>
      </c>
      <c r="N213" s="23">
        <f t="shared" si="41"/>
        <v>0</v>
      </c>
      <c r="O213" s="23">
        <f t="shared" si="41"/>
        <v>0</v>
      </c>
      <c r="P213" s="23">
        <f t="shared" si="41"/>
        <v>0</v>
      </c>
      <c r="Q213" s="23">
        <f t="shared" si="41"/>
        <v>0</v>
      </c>
    </row>
    <row r="214" spans="1:17">
      <c r="A214" s="28">
        <v>442</v>
      </c>
      <c r="B214" s="84">
        <v>0</v>
      </c>
      <c r="C214" s="84">
        <v>0</v>
      </c>
      <c r="D214" s="84">
        <v>0</v>
      </c>
      <c r="E214" s="84">
        <v>0</v>
      </c>
      <c r="F214" s="84">
        <v>0</v>
      </c>
      <c r="H214" s="15"/>
      <c r="I214" s="20"/>
      <c r="J214" s="20">
        <v>442</v>
      </c>
      <c r="K214" s="164" t="s">
        <v>456</v>
      </c>
      <c r="L214" s="164"/>
      <c r="M214" s="23">
        <f t="shared" si="41"/>
        <v>0</v>
      </c>
      <c r="N214" s="23">
        <f t="shared" si="41"/>
        <v>0</v>
      </c>
      <c r="O214" s="23">
        <f t="shared" si="41"/>
        <v>0</v>
      </c>
      <c r="P214" s="23">
        <f t="shared" si="41"/>
        <v>0</v>
      </c>
      <c r="Q214" s="23">
        <f t="shared" si="41"/>
        <v>0</v>
      </c>
    </row>
    <row r="215" spans="1:17">
      <c r="A215" s="28">
        <v>449</v>
      </c>
      <c r="B215" s="84">
        <v>0</v>
      </c>
      <c r="C215" s="84">
        <v>0</v>
      </c>
      <c r="D215" s="84">
        <v>0</v>
      </c>
      <c r="E215" s="84">
        <v>0</v>
      </c>
      <c r="F215" s="84">
        <v>0</v>
      </c>
      <c r="H215" s="15"/>
      <c r="I215" s="20"/>
      <c r="J215" s="20">
        <v>449</v>
      </c>
      <c r="K215" s="164" t="s">
        <v>461</v>
      </c>
      <c r="L215" s="164"/>
      <c r="M215" s="23">
        <f t="shared" si="41"/>
        <v>0</v>
      </c>
      <c r="N215" s="23">
        <f t="shared" si="41"/>
        <v>0</v>
      </c>
      <c r="O215" s="23">
        <f t="shared" si="41"/>
        <v>0</v>
      </c>
      <c r="P215" s="23">
        <f t="shared" si="41"/>
        <v>0</v>
      </c>
      <c r="Q215" s="23">
        <f t="shared" si="41"/>
        <v>0</v>
      </c>
    </row>
    <row r="216" spans="1:17">
      <c r="A216" s="27"/>
      <c r="H216" s="15"/>
      <c r="I216" s="18">
        <v>45</v>
      </c>
      <c r="J216" s="167" t="s">
        <v>462</v>
      </c>
      <c r="K216" s="167"/>
      <c r="L216" s="167"/>
      <c r="M216" s="22">
        <f>SUM(M217:M220)</f>
        <v>75700</v>
      </c>
      <c r="N216" s="22">
        <f>SUM(N217:N220)</f>
        <v>75700</v>
      </c>
      <c r="O216" s="22">
        <f>SUM(O217:O220)</f>
        <v>5712.6000000000058</v>
      </c>
      <c r="P216" s="22">
        <f>SUM(P217:P220)</f>
        <v>5712.6</v>
      </c>
      <c r="Q216" s="22">
        <f>SUM(Q217:Q220)</f>
        <v>68000</v>
      </c>
    </row>
    <row r="217" spans="1:17">
      <c r="A217" s="28">
        <v>450</v>
      </c>
      <c r="B217" s="84">
        <v>75700</v>
      </c>
      <c r="C217" s="84">
        <v>75700</v>
      </c>
      <c r="D217" s="84">
        <v>5712.6000000000058</v>
      </c>
      <c r="E217" s="84">
        <v>5712.6</v>
      </c>
      <c r="F217" s="84">
        <v>68000</v>
      </c>
      <c r="H217" s="15"/>
      <c r="I217" s="20"/>
      <c r="J217" s="20">
        <v>450</v>
      </c>
      <c r="K217" s="164" t="s">
        <v>462</v>
      </c>
      <c r="L217" s="164"/>
      <c r="M217" s="23">
        <f t="shared" ref="M217:Q219" si="42">B217</f>
        <v>75700</v>
      </c>
      <c r="N217" s="23">
        <f t="shared" si="42"/>
        <v>75700</v>
      </c>
      <c r="O217" s="23">
        <f t="shared" si="42"/>
        <v>5712.6000000000058</v>
      </c>
      <c r="P217" s="23">
        <f t="shared" si="42"/>
        <v>5712.6</v>
      </c>
      <c r="Q217" s="23">
        <f t="shared" si="42"/>
        <v>68000</v>
      </c>
    </row>
    <row r="218" spans="1:17">
      <c r="A218" s="28">
        <v>451</v>
      </c>
      <c r="B218" s="84">
        <v>0</v>
      </c>
      <c r="C218" s="84">
        <v>0</v>
      </c>
      <c r="D218" s="84">
        <v>0</v>
      </c>
      <c r="E218" s="84">
        <v>0</v>
      </c>
      <c r="F218" s="84">
        <v>0</v>
      </c>
      <c r="H218" s="15"/>
      <c r="I218" s="20"/>
      <c r="J218" s="20">
        <v>451</v>
      </c>
      <c r="K218" s="164" t="s">
        <v>463</v>
      </c>
      <c r="L218" s="164"/>
      <c r="M218" s="23">
        <f t="shared" si="42"/>
        <v>0</v>
      </c>
      <c r="N218" s="23">
        <f t="shared" si="42"/>
        <v>0</v>
      </c>
      <c r="O218" s="23">
        <f t="shared" si="42"/>
        <v>0</v>
      </c>
      <c r="P218" s="23">
        <f t="shared" si="42"/>
        <v>0</v>
      </c>
      <c r="Q218" s="23">
        <f t="shared" si="42"/>
        <v>0</v>
      </c>
    </row>
    <row r="219" spans="1:17">
      <c r="A219" s="28">
        <v>452</v>
      </c>
      <c r="B219" s="84">
        <v>0</v>
      </c>
      <c r="C219" s="84">
        <v>0</v>
      </c>
      <c r="D219" s="84">
        <v>0</v>
      </c>
      <c r="E219" s="84">
        <v>0</v>
      </c>
      <c r="F219" s="84">
        <v>0</v>
      </c>
      <c r="H219" s="15"/>
      <c r="I219" s="20"/>
      <c r="J219" s="20">
        <v>452</v>
      </c>
      <c r="K219" s="164" t="s">
        <v>464</v>
      </c>
      <c r="L219" s="164"/>
      <c r="M219" s="23">
        <f t="shared" si="42"/>
        <v>0</v>
      </c>
      <c r="N219" s="23">
        <f t="shared" si="42"/>
        <v>0</v>
      </c>
      <c r="O219" s="23">
        <f t="shared" si="42"/>
        <v>0</v>
      </c>
      <c r="P219" s="23">
        <f t="shared" si="42"/>
        <v>0</v>
      </c>
      <c r="Q219" s="23">
        <f t="shared" si="42"/>
        <v>0</v>
      </c>
    </row>
    <row r="220" spans="1:17">
      <c r="A220" s="27"/>
      <c r="H220" s="15"/>
      <c r="I220" s="20"/>
      <c r="J220" s="24">
        <v>453</v>
      </c>
      <c r="K220" s="166" t="s">
        <v>465</v>
      </c>
      <c r="L220" s="166"/>
      <c r="M220" s="22">
        <f>SUM(M221:M224)</f>
        <v>0</v>
      </c>
      <c r="N220" s="22">
        <f>SUM(N221:N224)</f>
        <v>0</v>
      </c>
      <c r="O220" s="22">
        <f>SUM(O221:O224)</f>
        <v>0</v>
      </c>
      <c r="P220" s="22">
        <f>SUM(P221:P224)</f>
        <v>0</v>
      </c>
      <c r="Q220" s="22">
        <f>SUM(Q221:Q224)</f>
        <v>0</v>
      </c>
    </row>
    <row r="221" spans="1:17">
      <c r="A221" s="28">
        <v>45300</v>
      </c>
      <c r="B221" s="84">
        <v>0</v>
      </c>
      <c r="C221" s="84">
        <v>0</v>
      </c>
      <c r="D221" s="84">
        <v>0</v>
      </c>
      <c r="E221" s="84">
        <v>0</v>
      </c>
      <c r="F221" s="84">
        <v>0</v>
      </c>
      <c r="H221" s="15"/>
      <c r="I221" s="20"/>
      <c r="J221" s="20"/>
      <c r="K221" s="20">
        <v>45300</v>
      </c>
      <c r="L221" s="83" t="s">
        <v>466</v>
      </c>
      <c r="M221" s="23">
        <f t="shared" ref="M221:Q224" si="43">B221</f>
        <v>0</v>
      </c>
      <c r="N221" s="23">
        <f t="shared" si="43"/>
        <v>0</v>
      </c>
      <c r="O221" s="23">
        <f t="shared" si="43"/>
        <v>0</v>
      </c>
      <c r="P221" s="23">
        <f t="shared" si="43"/>
        <v>0</v>
      </c>
      <c r="Q221" s="23">
        <f t="shared" si="43"/>
        <v>0</v>
      </c>
    </row>
    <row r="222" spans="1:17">
      <c r="A222" s="28">
        <v>45310</v>
      </c>
      <c r="B222" s="84">
        <v>0</v>
      </c>
      <c r="C222" s="84">
        <v>0</v>
      </c>
      <c r="D222" s="84">
        <v>0</v>
      </c>
      <c r="E222" s="84">
        <v>0</v>
      </c>
      <c r="F222" s="84">
        <v>0</v>
      </c>
      <c r="H222" s="15"/>
      <c r="I222" s="20"/>
      <c r="J222" s="20"/>
      <c r="K222" s="20">
        <v>45310</v>
      </c>
      <c r="L222" s="83" t="s">
        <v>467</v>
      </c>
      <c r="M222" s="23">
        <f t="shared" si="43"/>
        <v>0</v>
      </c>
      <c r="N222" s="23">
        <f t="shared" si="43"/>
        <v>0</v>
      </c>
      <c r="O222" s="23">
        <f t="shared" si="43"/>
        <v>0</v>
      </c>
      <c r="P222" s="23">
        <f t="shared" si="43"/>
        <v>0</v>
      </c>
      <c r="Q222" s="23">
        <f t="shared" si="43"/>
        <v>0</v>
      </c>
    </row>
    <row r="223" spans="1:17">
      <c r="A223" s="28">
        <v>45320</v>
      </c>
      <c r="B223" s="84">
        <v>0</v>
      </c>
      <c r="C223" s="84">
        <v>0</v>
      </c>
      <c r="D223" s="84">
        <v>0</v>
      </c>
      <c r="E223" s="84">
        <v>0</v>
      </c>
      <c r="F223" s="84">
        <v>0</v>
      </c>
      <c r="H223" s="15"/>
      <c r="I223" s="20"/>
      <c r="J223" s="20"/>
      <c r="K223" s="20">
        <v>45320</v>
      </c>
      <c r="L223" s="83" t="s">
        <v>456</v>
      </c>
      <c r="M223" s="23">
        <f t="shared" si="43"/>
        <v>0</v>
      </c>
      <c r="N223" s="23">
        <f t="shared" si="43"/>
        <v>0</v>
      </c>
      <c r="O223" s="23">
        <f t="shared" si="43"/>
        <v>0</v>
      </c>
      <c r="P223" s="23">
        <f t="shared" si="43"/>
        <v>0</v>
      </c>
      <c r="Q223" s="23">
        <f t="shared" si="43"/>
        <v>0</v>
      </c>
    </row>
    <row r="224" spans="1:17" ht="30">
      <c r="A224" s="28">
        <v>45390</v>
      </c>
      <c r="B224" s="84">
        <v>0</v>
      </c>
      <c r="C224" s="84">
        <v>0</v>
      </c>
      <c r="D224" s="84">
        <v>0</v>
      </c>
      <c r="E224" s="84">
        <v>0</v>
      </c>
      <c r="F224" s="84">
        <v>0</v>
      </c>
      <c r="H224" s="15"/>
      <c r="I224" s="20"/>
      <c r="J224" s="20"/>
      <c r="K224" s="20">
        <v>45390</v>
      </c>
      <c r="L224" s="83" t="s">
        <v>468</v>
      </c>
      <c r="M224" s="23">
        <f t="shared" si="43"/>
        <v>0</v>
      </c>
      <c r="N224" s="23">
        <f t="shared" si="43"/>
        <v>0</v>
      </c>
      <c r="O224" s="23">
        <f t="shared" si="43"/>
        <v>0</v>
      </c>
      <c r="P224" s="23">
        <f t="shared" si="43"/>
        <v>0</v>
      </c>
      <c r="Q224" s="23">
        <f t="shared" si="43"/>
        <v>0</v>
      </c>
    </row>
    <row r="225" spans="1:17">
      <c r="A225" s="27"/>
      <c r="H225" s="15"/>
      <c r="I225" s="18">
        <v>46</v>
      </c>
      <c r="J225" s="167" t="s">
        <v>469</v>
      </c>
      <c r="K225" s="167"/>
      <c r="L225" s="167"/>
      <c r="M225" s="22">
        <f>SUM(M226:M233)</f>
        <v>892808</v>
      </c>
      <c r="N225" s="22">
        <f>SUM(N226:N233)</f>
        <v>892808</v>
      </c>
      <c r="O225" s="22">
        <f>SUM(O226:O233)</f>
        <v>621064.62</v>
      </c>
      <c r="P225" s="22">
        <f>SUM(P226:P233)</f>
        <v>621064.62</v>
      </c>
      <c r="Q225" s="22">
        <f>SUM(Q226:Q233)</f>
        <v>0</v>
      </c>
    </row>
    <row r="226" spans="1:17">
      <c r="A226" s="28">
        <v>461</v>
      </c>
      <c r="B226" s="84">
        <v>0</v>
      </c>
      <c r="C226" s="84">
        <v>0</v>
      </c>
      <c r="D226" s="84">
        <v>0</v>
      </c>
      <c r="E226" s="84">
        <v>0</v>
      </c>
      <c r="F226" s="84">
        <v>0</v>
      </c>
      <c r="H226" s="15"/>
      <c r="I226" s="20"/>
      <c r="J226" s="20">
        <v>461</v>
      </c>
      <c r="K226" s="164" t="s">
        <v>470</v>
      </c>
      <c r="L226" s="164"/>
      <c r="M226" s="23">
        <f t="shared" ref="M226:Q233" si="44">B226</f>
        <v>0</v>
      </c>
      <c r="N226" s="23">
        <f t="shared" si="44"/>
        <v>0</v>
      </c>
      <c r="O226" s="23">
        <f t="shared" si="44"/>
        <v>0</v>
      </c>
      <c r="P226" s="23">
        <f t="shared" si="44"/>
        <v>0</v>
      </c>
      <c r="Q226" s="23">
        <f t="shared" si="44"/>
        <v>0</v>
      </c>
    </row>
    <row r="227" spans="1:17">
      <c r="A227" s="28">
        <v>462</v>
      </c>
      <c r="B227" s="84">
        <v>0</v>
      </c>
      <c r="C227" s="84">
        <v>0</v>
      </c>
      <c r="D227" s="84">
        <v>0</v>
      </c>
      <c r="E227" s="84">
        <v>0</v>
      </c>
      <c r="F227" s="84">
        <v>0</v>
      </c>
      <c r="H227" s="15"/>
      <c r="I227" s="20"/>
      <c r="J227" s="20">
        <v>462</v>
      </c>
      <c r="K227" s="164" t="s">
        <v>471</v>
      </c>
      <c r="L227" s="164"/>
      <c r="M227" s="23">
        <f t="shared" si="44"/>
        <v>0</v>
      </c>
      <c r="N227" s="23">
        <f t="shared" si="44"/>
        <v>0</v>
      </c>
      <c r="O227" s="23">
        <f t="shared" si="44"/>
        <v>0</v>
      </c>
      <c r="P227" s="23">
        <f t="shared" si="44"/>
        <v>0</v>
      </c>
      <c r="Q227" s="23">
        <f t="shared" si="44"/>
        <v>0</v>
      </c>
    </row>
    <row r="228" spans="1:17">
      <c r="A228" s="28">
        <v>463</v>
      </c>
      <c r="B228" s="84">
        <v>0</v>
      </c>
      <c r="C228" s="84">
        <v>0</v>
      </c>
      <c r="D228" s="84">
        <v>0</v>
      </c>
      <c r="E228" s="84">
        <v>0</v>
      </c>
      <c r="F228" s="84">
        <v>0</v>
      </c>
      <c r="H228" s="15"/>
      <c r="I228" s="20"/>
      <c r="J228" s="20">
        <v>463</v>
      </c>
      <c r="K228" s="164" t="s">
        <v>472</v>
      </c>
      <c r="L228" s="164"/>
      <c r="M228" s="23">
        <f t="shared" si="44"/>
        <v>0</v>
      </c>
      <c r="N228" s="23">
        <f t="shared" si="44"/>
        <v>0</v>
      </c>
      <c r="O228" s="23">
        <f t="shared" si="44"/>
        <v>0</v>
      </c>
      <c r="P228" s="23">
        <f t="shared" si="44"/>
        <v>0</v>
      </c>
      <c r="Q228" s="23">
        <f t="shared" si="44"/>
        <v>0</v>
      </c>
    </row>
    <row r="229" spans="1:17">
      <c r="A229" s="28">
        <v>464</v>
      </c>
      <c r="B229" s="84">
        <v>0</v>
      </c>
      <c r="C229" s="84">
        <v>0</v>
      </c>
      <c r="D229" s="84">
        <v>0</v>
      </c>
      <c r="E229" s="84">
        <v>0</v>
      </c>
      <c r="F229" s="84">
        <v>0</v>
      </c>
      <c r="H229" s="15"/>
      <c r="I229" s="20"/>
      <c r="J229" s="20">
        <v>464</v>
      </c>
      <c r="K229" s="164" t="s">
        <v>473</v>
      </c>
      <c r="L229" s="164"/>
      <c r="M229" s="23">
        <f t="shared" si="44"/>
        <v>0</v>
      </c>
      <c r="N229" s="23">
        <f t="shared" si="44"/>
        <v>0</v>
      </c>
      <c r="O229" s="23">
        <f t="shared" si="44"/>
        <v>0</v>
      </c>
      <c r="P229" s="23">
        <f t="shared" si="44"/>
        <v>0</v>
      </c>
      <c r="Q229" s="23">
        <f t="shared" si="44"/>
        <v>0</v>
      </c>
    </row>
    <row r="230" spans="1:17">
      <c r="A230" s="28">
        <v>465</v>
      </c>
      <c r="B230" s="84">
        <v>0</v>
      </c>
      <c r="C230" s="84">
        <v>0</v>
      </c>
      <c r="D230" s="84">
        <v>0</v>
      </c>
      <c r="E230" s="84">
        <v>0</v>
      </c>
      <c r="F230" s="84">
        <v>0</v>
      </c>
      <c r="H230" s="15"/>
      <c r="I230" s="20"/>
      <c r="J230" s="20">
        <v>465</v>
      </c>
      <c r="K230" s="164" t="s">
        <v>474</v>
      </c>
      <c r="L230" s="164"/>
      <c r="M230" s="23">
        <f t="shared" si="44"/>
        <v>0</v>
      </c>
      <c r="N230" s="23">
        <f t="shared" si="44"/>
        <v>0</v>
      </c>
      <c r="O230" s="23">
        <f t="shared" si="44"/>
        <v>0</v>
      </c>
      <c r="P230" s="23">
        <f t="shared" si="44"/>
        <v>0</v>
      </c>
      <c r="Q230" s="23">
        <f t="shared" si="44"/>
        <v>0</v>
      </c>
    </row>
    <row r="231" spans="1:17">
      <c r="A231" s="28">
        <v>466</v>
      </c>
      <c r="B231" s="84">
        <v>0</v>
      </c>
      <c r="C231" s="84">
        <v>0</v>
      </c>
      <c r="D231" s="84">
        <v>0</v>
      </c>
      <c r="E231" s="84">
        <v>0</v>
      </c>
      <c r="F231" s="84">
        <v>0</v>
      </c>
      <c r="H231" s="15"/>
      <c r="I231" s="20"/>
      <c r="J231" s="20">
        <v>466</v>
      </c>
      <c r="K231" s="164" t="s">
        <v>475</v>
      </c>
      <c r="L231" s="164"/>
      <c r="M231" s="23">
        <f t="shared" si="44"/>
        <v>0</v>
      </c>
      <c r="N231" s="23">
        <f t="shared" si="44"/>
        <v>0</v>
      </c>
      <c r="O231" s="23">
        <f t="shared" si="44"/>
        <v>0</v>
      </c>
      <c r="P231" s="23">
        <f t="shared" si="44"/>
        <v>0</v>
      </c>
      <c r="Q231" s="23">
        <f t="shared" si="44"/>
        <v>0</v>
      </c>
    </row>
    <row r="232" spans="1:17">
      <c r="A232" s="28">
        <v>467</v>
      </c>
      <c r="B232" s="84">
        <v>892808</v>
      </c>
      <c r="C232" s="84">
        <v>892808</v>
      </c>
      <c r="D232" s="84">
        <v>621064.62</v>
      </c>
      <c r="E232" s="84">
        <v>621064.62</v>
      </c>
      <c r="F232" s="84">
        <v>0</v>
      </c>
      <c r="H232" s="15"/>
      <c r="I232" s="20"/>
      <c r="J232" s="20">
        <v>467</v>
      </c>
      <c r="K232" s="164" t="s">
        <v>476</v>
      </c>
      <c r="L232" s="164"/>
      <c r="M232" s="23">
        <f t="shared" si="44"/>
        <v>892808</v>
      </c>
      <c r="N232" s="23">
        <f t="shared" si="44"/>
        <v>892808</v>
      </c>
      <c r="O232" s="23">
        <f t="shared" si="44"/>
        <v>621064.62</v>
      </c>
      <c r="P232" s="23">
        <f t="shared" si="44"/>
        <v>621064.62</v>
      </c>
      <c r="Q232" s="23">
        <f t="shared" si="44"/>
        <v>0</v>
      </c>
    </row>
    <row r="233" spans="1:17">
      <c r="A233" s="28">
        <v>468</v>
      </c>
      <c r="B233" s="84">
        <v>0</v>
      </c>
      <c r="C233" s="84">
        <v>0</v>
      </c>
      <c r="D233" s="84">
        <v>0</v>
      </c>
      <c r="E233" s="84">
        <v>0</v>
      </c>
      <c r="F233" s="84">
        <v>0</v>
      </c>
      <c r="H233" s="15"/>
      <c r="I233" s="20"/>
      <c r="J233" s="20">
        <v>468</v>
      </c>
      <c r="K233" s="164" t="s">
        <v>477</v>
      </c>
      <c r="L233" s="164"/>
      <c r="M233" s="23">
        <f t="shared" si="44"/>
        <v>0</v>
      </c>
      <c r="N233" s="23">
        <f t="shared" si="44"/>
        <v>0</v>
      </c>
      <c r="O233" s="23">
        <f t="shared" si="44"/>
        <v>0</v>
      </c>
      <c r="P233" s="23">
        <f t="shared" si="44"/>
        <v>0</v>
      </c>
      <c r="Q233" s="23">
        <f t="shared" si="44"/>
        <v>0</v>
      </c>
    </row>
    <row r="234" spans="1:17">
      <c r="A234" s="27"/>
      <c r="H234" s="15"/>
      <c r="I234" s="18">
        <v>47</v>
      </c>
      <c r="J234" s="167" t="s">
        <v>478</v>
      </c>
      <c r="K234" s="167"/>
      <c r="L234" s="167"/>
      <c r="M234" s="22">
        <f>SUM(M235:M238)</f>
        <v>337500</v>
      </c>
      <c r="N234" s="22">
        <f>SUM(N235:N238)</f>
        <v>337500</v>
      </c>
      <c r="O234" s="22">
        <f>SUM(O235:O238)</f>
        <v>250997.43</v>
      </c>
      <c r="P234" s="22">
        <f>SUM(P235:P238)</f>
        <v>222890.11</v>
      </c>
      <c r="Q234" s="22">
        <f>SUM(Q235:Q238)</f>
        <v>49755</v>
      </c>
    </row>
    <row r="235" spans="1:17">
      <c r="A235" s="28">
        <v>470</v>
      </c>
      <c r="B235" s="84">
        <v>0</v>
      </c>
      <c r="C235" s="84">
        <v>0</v>
      </c>
      <c r="D235" s="84">
        <v>0</v>
      </c>
      <c r="E235" s="84">
        <v>0</v>
      </c>
      <c r="F235" s="84">
        <v>0</v>
      </c>
      <c r="H235" s="15"/>
      <c r="I235" s="20"/>
      <c r="J235" s="20">
        <v>470</v>
      </c>
      <c r="K235" s="164" t="s">
        <v>454</v>
      </c>
      <c r="L235" s="164"/>
      <c r="M235" s="23">
        <f t="shared" ref="M235:Q240" si="45">B235</f>
        <v>0</v>
      </c>
      <c r="N235" s="23">
        <f t="shared" si="45"/>
        <v>0</v>
      </c>
      <c r="O235" s="23">
        <f t="shared" si="45"/>
        <v>0</v>
      </c>
      <c r="P235" s="23">
        <f t="shared" si="45"/>
        <v>0</v>
      </c>
      <c r="Q235" s="23">
        <f t="shared" si="45"/>
        <v>0</v>
      </c>
    </row>
    <row r="236" spans="1:17">
      <c r="A236" s="28">
        <v>471</v>
      </c>
      <c r="B236" s="84">
        <v>0</v>
      </c>
      <c r="C236" s="84">
        <v>0</v>
      </c>
      <c r="D236" s="84">
        <v>0</v>
      </c>
      <c r="E236" s="84">
        <v>0</v>
      </c>
      <c r="F236" s="84">
        <v>0</v>
      </c>
      <c r="H236" s="15"/>
      <c r="I236" s="20"/>
      <c r="J236" s="20">
        <v>471</v>
      </c>
      <c r="K236" s="164" t="s">
        <v>479</v>
      </c>
      <c r="L236" s="164"/>
      <c r="M236" s="23">
        <f t="shared" si="45"/>
        <v>0</v>
      </c>
      <c r="N236" s="23">
        <f t="shared" si="45"/>
        <v>0</v>
      </c>
      <c r="O236" s="23">
        <f t="shared" si="45"/>
        <v>0</v>
      </c>
      <c r="P236" s="23">
        <f t="shared" si="45"/>
        <v>0</v>
      </c>
      <c r="Q236" s="23">
        <f t="shared" si="45"/>
        <v>0</v>
      </c>
    </row>
    <row r="237" spans="1:17">
      <c r="A237" s="28">
        <v>472</v>
      </c>
      <c r="B237" s="84">
        <v>337500</v>
      </c>
      <c r="C237" s="84">
        <v>337500</v>
      </c>
      <c r="D237" s="84">
        <v>250997.43</v>
      </c>
      <c r="E237" s="84">
        <v>222890.11</v>
      </c>
      <c r="F237" s="84">
        <v>0</v>
      </c>
      <c r="H237" s="15"/>
      <c r="I237" s="20"/>
      <c r="J237" s="20">
        <v>472</v>
      </c>
      <c r="K237" s="164" t="s">
        <v>480</v>
      </c>
      <c r="L237" s="164"/>
      <c r="M237" s="23">
        <f t="shared" si="45"/>
        <v>337500</v>
      </c>
      <c r="N237" s="23">
        <f t="shared" si="45"/>
        <v>337500</v>
      </c>
      <c r="O237" s="23">
        <f t="shared" si="45"/>
        <v>250997.43</v>
      </c>
      <c r="P237" s="23">
        <f t="shared" si="45"/>
        <v>222890.11</v>
      </c>
      <c r="Q237" s="23">
        <f t="shared" si="45"/>
        <v>0</v>
      </c>
    </row>
    <row r="238" spans="1:17">
      <c r="A238" s="28">
        <v>479</v>
      </c>
      <c r="B238" s="84">
        <v>0</v>
      </c>
      <c r="C238" s="84">
        <v>0</v>
      </c>
      <c r="D238" s="84">
        <v>0</v>
      </c>
      <c r="E238" s="84">
        <v>0</v>
      </c>
      <c r="F238" s="84">
        <v>49755</v>
      </c>
      <c r="H238" s="15"/>
      <c r="I238" s="20"/>
      <c r="J238" s="20">
        <v>479</v>
      </c>
      <c r="K238" s="164" t="s">
        <v>481</v>
      </c>
      <c r="L238" s="164"/>
      <c r="M238" s="23">
        <f t="shared" si="45"/>
        <v>0</v>
      </c>
      <c r="N238" s="23">
        <f t="shared" si="45"/>
        <v>0</v>
      </c>
      <c r="O238" s="23">
        <f t="shared" si="45"/>
        <v>0</v>
      </c>
      <c r="P238" s="23">
        <f t="shared" si="45"/>
        <v>0</v>
      </c>
      <c r="Q238" s="23">
        <f t="shared" si="45"/>
        <v>49755</v>
      </c>
    </row>
    <row r="239" spans="1:17">
      <c r="A239" s="26">
        <v>48</v>
      </c>
      <c r="B239" s="84">
        <v>1455754</v>
      </c>
      <c r="C239" s="84">
        <v>1737335.83</v>
      </c>
      <c r="D239" s="84">
        <v>900129.66999999993</v>
      </c>
      <c r="E239" s="84">
        <v>850014.67</v>
      </c>
      <c r="F239" s="84">
        <v>368701.69</v>
      </c>
      <c r="H239" s="15"/>
      <c r="I239" s="19">
        <v>48</v>
      </c>
      <c r="J239" s="168" t="s">
        <v>482</v>
      </c>
      <c r="K239" s="168"/>
      <c r="L239" s="168"/>
      <c r="M239" s="76">
        <f t="shared" si="45"/>
        <v>1455754</v>
      </c>
      <c r="N239" s="76">
        <f t="shared" si="45"/>
        <v>1737335.83</v>
      </c>
      <c r="O239" s="76">
        <f t="shared" si="45"/>
        <v>900129.66999999993</v>
      </c>
      <c r="P239" s="76">
        <f t="shared" si="45"/>
        <v>850014.67</v>
      </c>
      <c r="Q239" s="76">
        <f t="shared" si="45"/>
        <v>368701.69</v>
      </c>
    </row>
    <row r="240" spans="1:17">
      <c r="A240" s="26">
        <v>49</v>
      </c>
      <c r="B240" s="84">
        <v>0</v>
      </c>
      <c r="C240" s="84">
        <v>0</v>
      </c>
      <c r="D240" s="84">
        <v>0</v>
      </c>
      <c r="E240" s="84">
        <v>0</v>
      </c>
      <c r="F240" s="84">
        <v>0</v>
      </c>
      <c r="H240" s="15"/>
      <c r="I240" s="19">
        <v>49</v>
      </c>
      <c r="J240" s="168" t="s">
        <v>483</v>
      </c>
      <c r="K240" s="168"/>
      <c r="L240" s="168"/>
      <c r="M240" s="76">
        <f t="shared" si="45"/>
        <v>0</v>
      </c>
      <c r="N240" s="76">
        <f t="shared" si="45"/>
        <v>0</v>
      </c>
      <c r="O240" s="76">
        <f t="shared" si="45"/>
        <v>0</v>
      </c>
      <c r="P240" s="76">
        <f t="shared" si="45"/>
        <v>0</v>
      </c>
      <c r="Q240" s="76">
        <f t="shared" si="45"/>
        <v>0</v>
      </c>
    </row>
    <row r="241" spans="1:17" ht="15" customHeight="1">
      <c r="A241" s="27"/>
      <c r="H241" s="12">
        <v>5</v>
      </c>
      <c r="I241" s="175" t="s">
        <v>25</v>
      </c>
      <c r="J241" s="176"/>
      <c r="K241" s="176"/>
      <c r="L241" s="177"/>
      <c r="M241" s="21">
        <f t="shared" ref="M241:Q242" si="46">SUM(M242)</f>
        <v>0</v>
      </c>
      <c r="N241" s="21">
        <f t="shared" si="46"/>
        <v>0</v>
      </c>
      <c r="O241" s="21">
        <f t="shared" si="46"/>
        <v>0</v>
      </c>
      <c r="P241" s="21">
        <f t="shared" si="46"/>
        <v>0</v>
      </c>
      <c r="Q241" s="21">
        <f t="shared" si="46"/>
        <v>0</v>
      </c>
    </row>
    <row r="242" spans="1:17">
      <c r="A242" s="27"/>
      <c r="H242" s="15"/>
      <c r="I242" s="18">
        <v>50</v>
      </c>
      <c r="J242" s="166" t="s">
        <v>678</v>
      </c>
      <c r="K242" s="167"/>
      <c r="L242" s="167"/>
      <c r="M242" s="22">
        <f t="shared" si="46"/>
        <v>0</v>
      </c>
      <c r="N242" s="22">
        <f t="shared" si="46"/>
        <v>0</v>
      </c>
      <c r="O242" s="22">
        <f t="shared" si="46"/>
        <v>0</v>
      </c>
      <c r="P242" s="22">
        <f t="shared" si="46"/>
        <v>0</v>
      </c>
      <c r="Q242" s="22">
        <f t="shared" si="46"/>
        <v>0</v>
      </c>
    </row>
    <row r="243" spans="1:17">
      <c r="A243" s="28">
        <v>500</v>
      </c>
      <c r="B243" s="84">
        <v>0</v>
      </c>
      <c r="C243" s="84">
        <v>0</v>
      </c>
      <c r="D243" s="84">
        <v>0</v>
      </c>
      <c r="E243" s="84">
        <v>0</v>
      </c>
      <c r="F243" s="84">
        <v>0</v>
      </c>
      <c r="H243" s="15"/>
      <c r="I243" s="20"/>
      <c r="J243" s="20">
        <v>500</v>
      </c>
      <c r="K243" s="164" t="s">
        <v>484</v>
      </c>
      <c r="L243" s="164"/>
      <c r="M243" s="23">
        <f>B243</f>
        <v>0</v>
      </c>
      <c r="N243" s="23">
        <f>C243</f>
        <v>0</v>
      </c>
      <c r="O243" s="23">
        <f>D243</f>
        <v>0</v>
      </c>
      <c r="P243" s="23">
        <f>E243</f>
        <v>0</v>
      </c>
      <c r="Q243" s="23">
        <f>F243</f>
        <v>0</v>
      </c>
    </row>
    <row r="244" spans="1:17">
      <c r="A244" s="27"/>
      <c r="H244" s="12"/>
      <c r="I244" s="165" t="s">
        <v>551</v>
      </c>
      <c r="J244" s="165"/>
      <c r="K244" s="165"/>
      <c r="L244" s="165"/>
      <c r="M244" s="21">
        <f>SUM(M11,M87,M168,M196,M241)</f>
        <v>27643329</v>
      </c>
      <c r="N244" s="21">
        <f>SUM(N11,N87,N168,N196,N241)</f>
        <v>30774408.859999999</v>
      </c>
      <c r="O244" s="21">
        <f>SUM(O11,O87,O168,O196,O241)</f>
        <v>19150317.140000001</v>
      </c>
      <c r="P244" s="21">
        <f>SUM(P11,P87,P168,P196,P241)</f>
        <v>18383333.32</v>
      </c>
      <c r="Q244" s="21">
        <f>SUM(Q11,Q87,Q168,Q196,Q241)</f>
        <v>656588.51</v>
      </c>
    </row>
    <row r="246" spans="1:17">
      <c r="H246" s="8" t="s">
        <v>698</v>
      </c>
    </row>
    <row r="247" spans="1:17">
      <c r="H247" s="8" t="s">
        <v>30</v>
      </c>
    </row>
  </sheetData>
  <mergeCells count="141">
    <mergeCell ref="I11:L11"/>
    <mergeCell ref="J12:L12"/>
    <mergeCell ref="K13:L13"/>
    <mergeCell ref="K16:L16"/>
    <mergeCell ref="K19:L19"/>
    <mergeCell ref="J22:L22"/>
    <mergeCell ref="H2:Q2"/>
    <mergeCell ref="L4:N4"/>
    <mergeCell ref="M8:Q8"/>
    <mergeCell ref="H9:L9"/>
    <mergeCell ref="M9:P9"/>
    <mergeCell ref="H10:L10"/>
    <mergeCell ref="K43:L43"/>
    <mergeCell ref="K52:L52"/>
    <mergeCell ref="J53:L53"/>
    <mergeCell ref="K54:L54"/>
    <mergeCell ref="K58:L58"/>
    <mergeCell ref="K59:L59"/>
    <mergeCell ref="K23:L23"/>
    <mergeCell ref="K27:L27"/>
    <mergeCell ref="J28:L28"/>
    <mergeCell ref="K29:L29"/>
    <mergeCell ref="K38:L38"/>
    <mergeCell ref="K42:L42"/>
    <mergeCell ref="K60:L60"/>
    <mergeCell ref="J61:L61"/>
    <mergeCell ref="J64:L64"/>
    <mergeCell ref="J69:L69"/>
    <mergeCell ref="J88:L88"/>
    <mergeCell ref="I87:L87"/>
    <mergeCell ref="K62:L62"/>
    <mergeCell ref="K63:L63"/>
    <mergeCell ref="K65:L65"/>
    <mergeCell ref="K66:L66"/>
    <mergeCell ref="K99:L99"/>
    <mergeCell ref="K100:L100"/>
    <mergeCell ref="K101:L101"/>
    <mergeCell ref="K102:L102"/>
    <mergeCell ref="K67:L67"/>
    <mergeCell ref="K68:L68"/>
    <mergeCell ref="K70:L70"/>
    <mergeCell ref="K74:L74"/>
    <mergeCell ref="K79:L79"/>
    <mergeCell ref="K86:L86"/>
    <mergeCell ref="K89:L89"/>
    <mergeCell ref="K90:L90"/>
    <mergeCell ref="K91:L91"/>
    <mergeCell ref="K92:L92"/>
    <mergeCell ref="K93:L93"/>
    <mergeCell ref="K94:L94"/>
    <mergeCell ref="K95:L95"/>
    <mergeCell ref="K96:L96"/>
    <mergeCell ref="K98:L98"/>
    <mergeCell ref="J97:L97"/>
    <mergeCell ref="K135:L135"/>
    <mergeCell ref="K144:L144"/>
    <mergeCell ref="K154:L154"/>
    <mergeCell ref="K158:L158"/>
    <mergeCell ref="K129:L129"/>
    <mergeCell ref="K130:L130"/>
    <mergeCell ref="K103:L103"/>
    <mergeCell ref="K104:L104"/>
    <mergeCell ref="K106:L106"/>
    <mergeCell ref="K110:L110"/>
    <mergeCell ref="K123:L123"/>
    <mergeCell ref="K131:L131"/>
    <mergeCell ref="J105:L105"/>
    <mergeCell ref="J153:L153"/>
    <mergeCell ref="K183:L183"/>
    <mergeCell ref="K184:L184"/>
    <mergeCell ref="K185:L185"/>
    <mergeCell ref="K186:L186"/>
    <mergeCell ref="K178:L178"/>
    <mergeCell ref="K170:L170"/>
    <mergeCell ref="K171:L171"/>
    <mergeCell ref="K172:L172"/>
    <mergeCell ref="K174:L174"/>
    <mergeCell ref="K175:L175"/>
    <mergeCell ref="K176:L176"/>
    <mergeCell ref="K162:L162"/>
    <mergeCell ref="K164:L164"/>
    <mergeCell ref="I168:L168"/>
    <mergeCell ref="J169:L169"/>
    <mergeCell ref="J173:L173"/>
    <mergeCell ref="K179:L179"/>
    <mergeCell ref="K180:L180"/>
    <mergeCell ref="K181:L181"/>
    <mergeCell ref="J182:L182"/>
    <mergeCell ref="J177:L177"/>
    <mergeCell ref="J167:L167"/>
    <mergeCell ref="J163:L163"/>
    <mergeCell ref="J165:L165"/>
    <mergeCell ref="J166:L166"/>
    <mergeCell ref="J187:L187"/>
    <mergeCell ref="I196:L196"/>
    <mergeCell ref="J197:L197"/>
    <mergeCell ref="J198:L198"/>
    <mergeCell ref="J199:L199"/>
    <mergeCell ref="J190:L190"/>
    <mergeCell ref="K188:L188"/>
    <mergeCell ref="K189:L189"/>
    <mergeCell ref="J210:L210"/>
    <mergeCell ref="J211:L211"/>
    <mergeCell ref="K191:L191"/>
    <mergeCell ref="K192:L192"/>
    <mergeCell ref="K193:L193"/>
    <mergeCell ref="K194:L194"/>
    <mergeCell ref="K195:L195"/>
    <mergeCell ref="J225:L225"/>
    <mergeCell ref="J234:L234"/>
    <mergeCell ref="K215:L215"/>
    <mergeCell ref="K217:L217"/>
    <mergeCell ref="K218:L218"/>
    <mergeCell ref="K219:L219"/>
    <mergeCell ref="K226:L226"/>
    <mergeCell ref="K227:L227"/>
    <mergeCell ref="J216:L216"/>
    <mergeCell ref="J239:L239"/>
    <mergeCell ref="J240:L240"/>
    <mergeCell ref="K200:L200"/>
    <mergeCell ref="K204:L204"/>
    <mergeCell ref="K212:L212"/>
    <mergeCell ref="K213:L213"/>
    <mergeCell ref="K214:L214"/>
    <mergeCell ref="I244:L244"/>
    <mergeCell ref="I241:L241"/>
    <mergeCell ref="J242:L242"/>
    <mergeCell ref="K243:L243"/>
    <mergeCell ref="K235:L235"/>
    <mergeCell ref="K236:L236"/>
    <mergeCell ref="K237:L237"/>
    <mergeCell ref="K238:L238"/>
    <mergeCell ref="K201:L201"/>
    <mergeCell ref="K205:L205"/>
    <mergeCell ref="K220:L220"/>
    <mergeCell ref="K228:L228"/>
    <mergeCell ref="K229:L229"/>
    <mergeCell ref="K230:L230"/>
    <mergeCell ref="K231:L231"/>
    <mergeCell ref="K232:L232"/>
    <mergeCell ref="K233:L233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52"/>
  <sheetViews>
    <sheetView topLeftCell="G13" workbookViewId="0">
      <selection activeCell="Q10" sqref="Q10"/>
    </sheetView>
  </sheetViews>
  <sheetFormatPr baseColWidth="10" defaultRowHeight="15"/>
  <cols>
    <col min="1" max="1" width="39" style="86" hidden="1" customWidth="1"/>
    <col min="2" max="2" width="45.85546875" style="86" hidden="1" customWidth="1"/>
    <col min="3" max="3" width="55.28515625" style="86" hidden="1" customWidth="1"/>
    <col min="4" max="4" width="36.85546875" style="86" hidden="1" customWidth="1"/>
    <col min="5" max="5" width="35.85546875" style="86" hidden="1" customWidth="1"/>
    <col min="6" max="6" width="32.85546875" style="86" hidden="1" customWidth="1"/>
    <col min="7" max="7" width="2.85546875" style="86" customWidth="1"/>
    <col min="8" max="10" width="5.7109375" style="86" customWidth="1"/>
    <col min="11" max="11" width="10" style="86" customWidth="1"/>
    <col min="12" max="12" width="86.5703125" style="86" customWidth="1"/>
    <col min="13" max="17" width="15.7109375" style="86" customWidth="1"/>
    <col min="18" max="16384" width="11.42578125" style="86"/>
  </cols>
  <sheetData>
    <row r="1" spans="1:17">
      <c r="H1" s="1" t="s">
        <v>554</v>
      </c>
      <c r="I1" s="1"/>
      <c r="J1" s="1"/>
    </row>
    <row r="2" spans="1:17" ht="18.75">
      <c r="H2" s="161" t="s">
        <v>0</v>
      </c>
      <c r="I2" s="161"/>
      <c r="J2" s="161"/>
      <c r="K2" s="162"/>
      <c r="L2" s="162"/>
      <c r="M2" s="162"/>
      <c r="N2" s="162"/>
      <c r="O2" s="162"/>
      <c r="P2" s="162"/>
      <c r="Q2" s="162"/>
    </row>
    <row r="4" spans="1:17">
      <c r="A4" s="86" t="s">
        <v>39</v>
      </c>
      <c r="H4" s="86" t="s">
        <v>1</v>
      </c>
      <c r="K4" s="2" t="s">
        <v>2</v>
      </c>
      <c r="L4" s="163" t="s">
        <v>3</v>
      </c>
      <c r="M4" s="163"/>
      <c r="N4" s="163"/>
      <c r="O4" s="3"/>
      <c r="P4" s="3"/>
    </row>
    <row r="5" spans="1:17">
      <c r="A5" s="86" t="s">
        <v>34</v>
      </c>
      <c r="B5" s="10" t="s">
        <v>36</v>
      </c>
      <c r="H5" s="86" t="s">
        <v>4</v>
      </c>
      <c r="K5" s="4" t="s">
        <v>5</v>
      </c>
    </row>
    <row r="6" spans="1:17">
      <c r="A6" s="86" t="s">
        <v>35</v>
      </c>
      <c r="B6" s="10" t="s">
        <v>37</v>
      </c>
      <c r="H6" s="86" t="s">
        <v>31</v>
      </c>
      <c r="K6" s="4" t="s">
        <v>32</v>
      </c>
    </row>
    <row r="7" spans="1:17">
      <c r="A7" s="86" t="s">
        <v>38</v>
      </c>
    </row>
    <row r="8" spans="1:17" ht="30" customHeight="1">
      <c r="A8" s="86" t="s">
        <v>40</v>
      </c>
      <c r="H8" s="11" t="s">
        <v>290</v>
      </c>
      <c r="I8" s="11"/>
      <c r="J8" s="11"/>
      <c r="K8" s="11"/>
      <c r="L8" s="11"/>
      <c r="M8" s="172" t="s">
        <v>19</v>
      </c>
      <c r="N8" s="173"/>
      <c r="O8" s="173"/>
      <c r="P8" s="173"/>
      <c r="Q8" s="174"/>
    </row>
    <row r="9" spans="1:17" ht="31.5">
      <c r="A9" s="86" t="s">
        <v>41</v>
      </c>
      <c r="H9" s="178" t="s">
        <v>555</v>
      </c>
      <c r="I9" s="179"/>
      <c r="J9" s="179"/>
      <c r="K9" s="179"/>
      <c r="L9" s="180"/>
      <c r="M9" s="155" t="s">
        <v>17</v>
      </c>
      <c r="N9" s="155"/>
      <c r="O9" s="155"/>
      <c r="P9" s="155"/>
      <c r="Q9" s="6" t="s">
        <v>18</v>
      </c>
    </row>
    <row r="10" spans="1:17" ht="75">
      <c r="H10" s="181"/>
      <c r="I10" s="181"/>
      <c r="J10" s="181"/>
      <c r="K10" s="181"/>
      <c r="L10" s="181"/>
      <c r="M10" s="5" t="str">
        <f>CONCATENATE("Previsiones Iniciales Presupuesto ",K5)</f>
        <v>Previsiones Iniciales Presupuesto 2023</v>
      </c>
      <c r="N10" s="5" t="s">
        <v>699</v>
      </c>
      <c r="O10" s="7" t="s">
        <v>29</v>
      </c>
      <c r="P10" s="7" t="s">
        <v>697</v>
      </c>
      <c r="Q10" s="7" t="s">
        <v>697</v>
      </c>
    </row>
    <row r="11" spans="1:17">
      <c r="A11" s="27"/>
      <c r="H11" s="12">
        <v>6</v>
      </c>
      <c r="I11" s="165" t="s">
        <v>485</v>
      </c>
      <c r="J11" s="165"/>
      <c r="K11" s="165"/>
      <c r="L11" s="165"/>
      <c r="M11" s="21">
        <f>SUM(M12,M15,M18,M27,M36,M40,M42,M46)</f>
        <v>1408074.27</v>
      </c>
      <c r="N11" s="21">
        <f>SUM(N12,N15,N18,N27,N36,N40,N42,N46)</f>
        <v>14885258.289999997</v>
      </c>
      <c r="O11" s="21">
        <f>SUM(O12,O15,O18,O27,O36,O40,O42,O46)</f>
        <v>3589922.1199999996</v>
      </c>
      <c r="P11" s="21">
        <f>SUM(P12,P15,P18,P27,P36,P40,P42,P46)</f>
        <v>3414402.5999999996</v>
      </c>
      <c r="Q11" s="21">
        <f>SUM(Q12,Q15,Q18,Q27,Q36,Q40,Q42,Q46)</f>
        <v>367334.35000000003</v>
      </c>
    </row>
    <row r="12" spans="1:17">
      <c r="A12" s="27"/>
      <c r="H12" s="15"/>
      <c r="I12" s="18">
        <v>60</v>
      </c>
      <c r="J12" s="167" t="s">
        <v>486</v>
      </c>
      <c r="K12" s="167"/>
      <c r="L12" s="167"/>
      <c r="M12" s="22">
        <f>SUM(M13:M14)</f>
        <v>393690.25</v>
      </c>
      <c r="N12" s="22">
        <f>SUM(N13:N14)</f>
        <v>1450018.77</v>
      </c>
      <c r="O12" s="22">
        <f>SUM(O13:O14)</f>
        <v>1058.75</v>
      </c>
      <c r="P12" s="22">
        <f>SUM(P13:P14)</f>
        <v>1058.75</v>
      </c>
      <c r="Q12" s="22">
        <f>SUM(Q13:Q14)</f>
        <v>0</v>
      </c>
    </row>
    <row r="13" spans="1:17">
      <c r="A13" s="28">
        <v>600</v>
      </c>
      <c r="B13" s="86">
        <v>393690.25</v>
      </c>
      <c r="C13" s="86">
        <v>1450018.77</v>
      </c>
      <c r="D13" s="86">
        <v>1058.75</v>
      </c>
      <c r="E13" s="86">
        <v>1058.75</v>
      </c>
      <c r="F13" s="86">
        <v>0</v>
      </c>
      <c r="H13" s="15"/>
      <c r="I13" s="20"/>
      <c r="J13" s="20">
        <v>600</v>
      </c>
      <c r="K13" s="164" t="s">
        <v>487</v>
      </c>
      <c r="L13" s="164"/>
      <c r="M13" s="23">
        <f t="shared" ref="M13:Q14" si="0">B13</f>
        <v>393690.25</v>
      </c>
      <c r="N13" s="23">
        <f t="shared" si="0"/>
        <v>1450018.77</v>
      </c>
      <c r="O13" s="23">
        <f t="shared" si="0"/>
        <v>1058.75</v>
      </c>
      <c r="P13" s="23">
        <f t="shared" si="0"/>
        <v>1058.75</v>
      </c>
      <c r="Q13" s="23">
        <f t="shared" si="0"/>
        <v>0</v>
      </c>
    </row>
    <row r="14" spans="1:17">
      <c r="A14" s="28">
        <v>609</v>
      </c>
      <c r="B14" s="86">
        <v>0</v>
      </c>
      <c r="C14" s="86">
        <v>0</v>
      </c>
      <c r="D14" s="86">
        <v>0</v>
      </c>
      <c r="E14" s="86">
        <v>0</v>
      </c>
      <c r="F14" s="86">
        <v>0</v>
      </c>
      <c r="H14" s="15"/>
      <c r="I14" s="20"/>
      <c r="J14" s="20">
        <v>609</v>
      </c>
      <c r="K14" s="164" t="s">
        <v>488</v>
      </c>
      <c r="L14" s="164"/>
      <c r="M14" s="23">
        <f t="shared" si="0"/>
        <v>0</v>
      </c>
      <c r="N14" s="23">
        <f t="shared" si="0"/>
        <v>0</v>
      </c>
      <c r="O14" s="23">
        <f t="shared" si="0"/>
        <v>0</v>
      </c>
      <c r="P14" s="23">
        <f t="shared" si="0"/>
        <v>0</v>
      </c>
      <c r="Q14" s="23">
        <f t="shared" si="0"/>
        <v>0</v>
      </c>
    </row>
    <row r="15" spans="1:17">
      <c r="A15" s="27"/>
      <c r="H15" s="15"/>
      <c r="I15" s="18">
        <v>61</v>
      </c>
      <c r="J15" s="167" t="s">
        <v>489</v>
      </c>
      <c r="K15" s="167"/>
      <c r="L15" s="167"/>
      <c r="M15" s="22">
        <f>SUM(M16:M17)</f>
        <v>127700</v>
      </c>
      <c r="N15" s="22">
        <f>SUM(N16:N17)</f>
        <v>1054418.29</v>
      </c>
      <c r="O15" s="22">
        <f>SUM(O16:O17)</f>
        <v>763770.33</v>
      </c>
      <c r="P15" s="22">
        <f>SUM(P16:P17)</f>
        <v>763770.33</v>
      </c>
      <c r="Q15" s="22">
        <f>SUM(Q16:Q17)</f>
        <v>46342.01</v>
      </c>
    </row>
    <row r="16" spans="1:17">
      <c r="A16" s="28">
        <v>610</v>
      </c>
      <c r="B16" s="86">
        <v>0</v>
      </c>
      <c r="C16" s="86">
        <v>0</v>
      </c>
      <c r="D16" s="86">
        <v>0</v>
      </c>
      <c r="E16" s="86">
        <v>0</v>
      </c>
      <c r="F16" s="86">
        <v>0</v>
      </c>
      <c r="H16" s="15"/>
      <c r="I16" s="20"/>
      <c r="J16" s="20">
        <v>610</v>
      </c>
      <c r="K16" s="164" t="s">
        <v>487</v>
      </c>
      <c r="L16" s="164"/>
      <c r="M16" s="23">
        <f t="shared" ref="M16:Q17" si="1">B16</f>
        <v>0</v>
      </c>
      <c r="N16" s="23">
        <f t="shared" si="1"/>
        <v>0</v>
      </c>
      <c r="O16" s="23">
        <f t="shared" si="1"/>
        <v>0</v>
      </c>
      <c r="P16" s="23">
        <f t="shared" si="1"/>
        <v>0</v>
      </c>
      <c r="Q16" s="23">
        <f t="shared" si="1"/>
        <v>0</v>
      </c>
    </row>
    <row r="17" spans="1:17">
      <c r="A17" s="28">
        <v>619</v>
      </c>
      <c r="B17" s="86">
        <v>127700</v>
      </c>
      <c r="C17" s="86">
        <v>1054418.29</v>
      </c>
      <c r="D17" s="86">
        <v>763770.33</v>
      </c>
      <c r="E17" s="86">
        <v>763770.33</v>
      </c>
      <c r="F17" s="86">
        <v>46342.01</v>
      </c>
      <c r="H17" s="15"/>
      <c r="I17" s="20"/>
      <c r="J17" s="20">
        <v>619</v>
      </c>
      <c r="K17" s="164" t="s">
        <v>490</v>
      </c>
      <c r="L17" s="164"/>
      <c r="M17" s="23">
        <f t="shared" si="1"/>
        <v>127700</v>
      </c>
      <c r="N17" s="23">
        <f t="shared" si="1"/>
        <v>1054418.29</v>
      </c>
      <c r="O17" s="23">
        <f t="shared" si="1"/>
        <v>763770.33</v>
      </c>
      <c r="P17" s="23">
        <f t="shared" si="1"/>
        <v>763770.33</v>
      </c>
      <c r="Q17" s="23">
        <f t="shared" si="1"/>
        <v>46342.01</v>
      </c>
    </row>
    <row r="18" spans="1:17">
      <c r="A18" s="27"/>
      <c r="H18" s="15"/>
      <c r="I18" s="18">
        <v>62</v>
      </c>
      <c r="J18" s="167" t="s">
        <v>491</v>
      </c>
      <c r="K18" s="167"/>
      <c r="L18" s="167"/>
      <c r="M18" s="22">
        <f>SUM(M19:M26)</f>
        <v>558169.02</v>
      </c>
      <c r="N18" s="22">
        <f>SUM(N19:N26)</f>
        <v>8373948.7299999995</v>
      </c>
      <c r="O18" s="22">
        <f>SUM(O19:O26)</f>
        <v>890014.58000000007</v>
      </c>
      <c r="P18" s="22">
        <f>SUM(P19:P26)</f>
        <v>889676.99</v>
      </c>
      <c r="Q18" s="22">
        <f>SUM(Q19:Q26)</f>
        <v>277845.77</v>
      </c>
    </row>
    <row r="19" spans="1:17">
      <c r="A19" s="28">
        <v>621</v>
      </c>
      <c r="B19" s="86">
        <v>0</v>
      </c>
      <c r="C19" s="86">
        <v>0</v>
      </c>
      <c r="D19" s="86">
        <v>0</v>
      </c>
      <c r="E19" s="86">
        <v>0</v>
      </c>
      <c r="F19" s="86">
        <v>0</v>
      </c>
      <c r="H19" s="15"/>
      <c r="I19" s="20"/>
      <c r="J19" s="20">
        <v>621</v>
      </c>
      <c r="K19" s="164" t="s">
        <v>492</v>
      </c>
      <c r="L19" s="164"/>
      <c r="M19" s="23">
        <f t="shared" ref="M19:Q26" si="2">B19</f>
        <v>0</v>
      </c>
      <c r="N19" s="23">
        <f t="shared" si="2"/>
        <v>0</v>
      </c>
      <c r="O19" s="23">
        <f t="shared" si="2"/>
        <v>0</v>
      </c>
      <c r="P19" s="23">
        <f t="shared" si="2"/>
        <v>0</v>
      </c>
      <c r="Q19" s="23">
        <f t="shared" si="2"/>
        <v>0</v>
      </c>
    </row>
    <row r="20" spans="1:17">
      <c r="A20" s="28">
        <v>622</v>
      </c>
      <c r="B20" s="86">
        <v>113000</v>
      </c>
      <c r="C20" s="86">
        <v>195033.71</v>
      </c>
      <c r="D20" s="86">
        <v>4311.96</v>
      </c>
      <c r="E20" s="86">
        <v>4311.96</v>
      </c>
      <c r="F20" s="86">
        <v>77622.009999999995</v>
      </c>
      <c r="H20" s="15"/>
      <c r="I20" s="20"/>
      <c r="J20" s="20">
        <v>622</v>
      </c>
      <c r="K20" s="164" t="s">
        <v>369</v>
      </c>
      <c r="L20" s="164"/>
      <c r="M20" s="23">
        <f t="shared" si="2"/>
        <v>113000</v>
      </c>
      <c r="N20" s="23">
        <f t="shared" si="2"/>
        <v>195033.71</v>
      </c>
      <c r="O20" s="23">
        <f t="shared" si="2"/>
        <v>4311.96</v>
      </c>
      <c r="P20" s="23">
        <f t="shared" si="2"/>
        <v>4311.96</v>
      </c>
      <c r="Q20" s="23">
        <f t="shared" si="2"/>
        <v>77622.009999999995</v>
      </c>
    </row>
    <row r="21" spans="1:17">
      <c r="A21" s="28">
        <v>623</v>
      </c>
      <c r="B21" s="86">
        <v>324169.02</v>
      </c>
      <c r="C21" s="86">
        <v>617140.01</v>
      </c>
      <c r="D21" s="86">
        <v>86297.12</v>
      </c>
      <c r="E21" s="86">
        <v>86297.12</v>
      </c>
      <c r="F21" s="86">
        <v>117814.8</v>
      </c>
      <c r="H21" s="15"/>
      <c r="I21" s="20"/>
      <c r="J21" s="20">
        <v>623</v>
      </c>
      <c r="K21" s="164" t="s">
        <v>660</v>
      </c>
      <c r="L21" s="164"/>
      <c r="M21" s="23">
        <f t="shared" si="2"/>
        <v>324169.02</v>
      </c>
      <c r="N21" s="23">
        <f t="shared" si="2"/>
        <v>617140.01</v>
      </c>
      <c r="O21" s="23">
        <f t="shared" si="2"/>
        <v>86297.12</v>
      </c>
      <c r="P21" s="23">
        <f t="shared" si="2"/>
        <v>86297.12</v>
      </c>
      <c r="Q21" s="23">
        <f t="shared" si="2"/>
        <v>117814.8</v>
      </c>
    </row>
    <row r="22" spans="1:17">
      <c r="A22" s="28">
        <v>624</v>
      </c>
      <c r="B22" s="86">
        <v>20000</v>
      </c>
      <c r="C22" s="86">
        <v>32000</v>
      </c>
      <c r="D22" s="86">
        <v>0</v>
      </c>
      <c r="E22" s="86">
        <v>0</v>
      </c>
      <c r="F22" s="86">
        <v>73000</v>
      </c>
      <c r="H22" s="15"/>
      <c r="I22" s="20"/>
      <c r="J22" s="20">
        <v>624</v>
      </c>
      <c r="K22" s="164" t="s">
        <v>370</v>
      </c>
      <c r="L22" s="164"/>
      <c r="M22" s="23">
        <f t="shared" si="2"/>
        <v>20000</v>
      </c>
      <c r="N22" s="23">
        <f t="shared" si="2"/>
        <v>32000</v>
      </c>
      <c r="O22" s="23">
        <f t="shared" si="2"/>
        <v>0</v>
      </c>
      <c r="P22" s="23">
        <f t="shared" si="2"/>
        <v>0</v>
      </c>
      <c r="Q22" s="23">
        <f t="shared" si="2"/>
        <v>73000</v>
      </c>
    </row>
    <row r="23" spans="1:17">
      <c r="A23" s="28">
        <v>625</v>
      </c>
      <c r="B23" s="86">
        <v>36000</v>
      </c>
      <c r="C23" s="86">
        <v>66995.69</v>
      </c>
      <c r="D23" s="86">
        <v>4405.17</v>
      </c>
      <c r="E23" s="86">
        <v>4405.17</v>
      </c>
      <c r="F23" s="86">
        <v>0</v>
      </c>
      <c r="H23" s="15"/>
      <c r="I23" s="20"/>
      <c r="J23" s="20">
        <v>625</v>
      </c>
      <c r="K23" s="164" t="s">
        <v>371</v>
      </c>
      <c r="L23" s="164"/>
      <c r="M23" s="23">
        <f t="shared" si="2"/>
        <v>36000</v>
      </c>
      <c r="N23" s="23">
        <f t="shared" si="2"/>
        <v>66995.69</v>
      </c>
      <c r="O23" s="23">
        <f t="shared" si="2"/>
        <v>4405.17</v>
      </c>
      <c r="P23" s="23">
        <f t="shared" si="2"/>
        <v>4405.17</v>
      </c>
      <c r="Q23" s="23">
        <f t="shared" si="2"/>
        <v>0</v>
      </c>
    </row>
    <row r="24" spans="1:17">
      <c r="A24" s="28">
        <v>626</v>
      </c>
      <c r="B24" s="86">
        <v>55000</v>
      </c>
      <c r="C24" s="86">
        <v>146475.23000000001</v>
      </c>
      <c r="D24" s="86">
        <v>80943.429999999993</v>
      </c>
      <c r="E24" s="86">
        <v>80605.84</v>
      </c>
      <c r="F24" s="86">
        <v>8424.02</v>
      </c>
      <c r="H24" s="15"/>
      <c r="I24" s="20"/>
      <c r="J24" s="20">
        <v>626</v>
      </c>
      <c r="K24" s="164" t="s">
        <v>372</v>
      </c>
      <c r="L24" s="164"/>
      <c r="M24" s="23">
        <f t="shared" si="2"/>
        <v>55000</v>
      </c>
      <c r="N24" s="23">
        <f t="shared" si="2"/>
        <v>146475.23000000001</v>
      </c>
      <c r="O24" s="23">
        <f t="shared" si="2"/>
        <v>80943.429999999993</v>
      </c>
      <c r="P24" s="23">
        <f t="shared" si="2"/>
        <v>80605.84</v>
      </c>
      <c r="Q24" s="23">
        <f t="shared" si="2"/>
        <v>8424.02</v>
      </c>
    </row>
    <row r="25" spans="1:17">
      <c r="A25" s="28">
        <v>627</v>
      </c>
      <c r="B25" s="86">
        <v>10000</v>
      </c>
      <c r="C25" s="86">
        <v>7316304.0899999999</v>
      </c>
      <c r="D25" s="86">
        <v>714056.9</v>
      </c>
      <c r="E25" s="86">
        <v>714056.9</v>
      </c>
      <c r="F25" s="86">
        <v>984.94</v>
      </c>
      <c r="H25" s="15"/>
      <c r="I25" s="20"/>
      <c r="J25" s="20">
        <v>627</v>
      </c>
      <c r="K25" s="164" t="s">
        <v>493</v>
      </c>
      <c r="L25" s="164"/>
      <c r="M25" s="23">
        <f t="shared" si="2"/>
        <v>10000</v>
      </c>
      <c r="N25" s="23">
        <f t="shared" si="2"/>
        <v>7316304.0899999999</v>
      </c>
      <c r="O25" s="23">
        <f t="shared" si="2"/>
        <v>714056.9</v>
      </c>
      <c r="P25" s="23">
        <f t="shared" si="2"/>
        <v>714056.9</v>
      </c>
      <c r="Q25" s="23">
        <f t="shared" si="2"/>
        <v>984.94</v>
      </c>
    </row>
    <row r="26" spans="1:17">
      <c r="A26" s="28">
        <v>629</v>
      </c>
      <c r="B26" s="86">
        <v>0</v>
      </c>
      <c r="C26" s="86">
        <v>0</v>
      </c>
      <c r="D26" s="86">
        <v>0</v>
      </c>
      <c r="E26" s="86">
        <v>0</v>
      </c>
      <c r="F26" s="86">
        <v>0</v>
      </c>
      <c r="H26" s="15"/>
      <c r="I26" s="20"/>
      <c r="J26" s="20">
        <v>629</v>
      </c>
      <c r="K26" s="164" t="s">
        <v>494</v>
      </c>
      <c r="L26" s="164"/>
      <c r="M26" s="23">
        <f t="shared" si="2"/>
        <v>0</v>
      </c>
      <c r="N26" s="23">
        <f t="shared" si="2"/>
        <v>0</v>
      </c>
      <c r="O26" s="23">
        <f t="shared" si="2"/>
        <v>0</v>
      </c>
      <c r="P26" s="23">
        <f t="shared" si="2"/>
        <v>0</v>
      </c>
      <c r="Q26" s="23">
        <f t="shared" si="2"/>
        <v>0</v>
      </c>
    </row>
    <row r="27" spans="1:17" ht="15" customHeight="1">
      <c r="A27" s="27"/>
      <c r="H27" s="15"/>
      <c r="I27" s="18">
        <v>63</v>
      </c>
      <c r="J27" s="167" t="s">
        <v>495</v>
      </c>
      <c r="K27" s="167"/>
      <c r="L27" s="167"/>
      <c r="M27" s="22">
        <f>SUM(M28:M35)</f>
        <v>243515</v>
      </c>
      <c r="N27" s="22">
        <f>SUM(N28:N35)</f>
        <v>2372465.77</v>
      </c>
      <c r="O27" s="22">
        <f>SUM(O28:O35)</f>
        <v>1330119.51</v>
      </c>
      <c r="P27" s="22">
        <f>SUM(P28:P35)</f>
        <v>1167021.25</v>
      </c>
      <c r="Q27" s="22">
        <f>SUM(Q28:Q35)</f>
        <v>25238.57</v>
      </c>
    </row>
    <row r="28" spans="1:17" ht="15" customHeight="1">
      <c r="A28" s="28">
        <v>631</v>
      </c>
      <c r="B28" s="86">
        <v>0</v>
      </c>
      <c r="C28" s="86">
        <v>0</v>
      </c>
      <c r="D28" s="86">
        <v>0</v>
      </c>
      <c r="E28" s="86">
        <v>0</v>
      </c>
      <c r="F28" s="86">
        <v>0</v>
      </c>
      <c r="H28" s="15"/>
      <c r="I28" s="20"/>
      <c r="J28" s="20">
        <v>631</v>
      </c>
      <c r="K28" s="164" t="s">
        <v>492</v>
      </c>
      <c r="L28" s="164"/>
      <c r="M28" s="23">
        <f t="shared" ref="M28:Q35" si="3">B28</f>
        <v>0</v>
      </c>
      <c r="N28" s="23">
        <f t="shared" si="3"/>
        <v>0</v>
      </c>
      <c r="O28" s="23">
        <f t="shared" si="3"/>
        <v>0</v>
      </c>
      <c r="P28" s="23">
        <f t="shared" si="3"/>
        <v>0</v>
      </c>
      <c r="Q28" s="23">
        <f t="shared" si="3"/>
        <v>0</v>
      </c>
    </row>
    <row r="29" spans="1:17">
      <c r="A29" s="28">
        <v>632</v>
      </c>
      <c r="B29" s="86">
        <v>13515</v>
      </c>
      <c r="C29" s="86">
        <v>2030512.42</v>
      </c>
      <c r="D29" s="86">
        <v>1259290.3700000001</v>
      </c>
      <c r="E29" s="86">
        <v>1096192.1100000001</v>
      </c>
      <c r="F29" s="86">
        <v>0</v>
      </c>
      <c r="H29" s="15"/>
      <c r="I29" s="20"/>
      <c r="J29" s="20">
        <v>632</v>
      </c>
      <c r="K29" s="164" t="s">
        <v>369</v>
      </c>
      <c r="L29" s="164"/>
      <c r="M29" s="23">
        <f t="shared" si="3"/>
        <v>13515</v>
      </c>
      <c r="N29" s="23">
        <f t="shared" si="3"/>
        <v>2030512.42</v>
      </c>
      <c r="O29" s="23">
        <f t="shared" si="3"/>
        <v>1259290.3700000001</v>
      </c>
      <c r="P29" s="23">
        <f t="shared" si="3"/>
        <v>1096192.1100000001</v>
      </c>
      <c r="Q29" s="23">
        <f t="shared" si="3"/>
        <v>0</v>
      </c>
    </row>
    <row r="30" spans="1:17">
      <c r="A30" s="28">
        <v>633</v>
      </c>
      <c r="B30" s="86">
        <v>230000</v>
      </c>
      <c r="C30" s="86">
        <v>341953.35</v>
      </c>
      <c r="D30" s="86">
        <v>70829.14</v>
      </c>
      <c r="E30" s="86">
        <v>70829.14</v>
      </c>
      <c r="F30" s="86">
        <v>25238.57</v>
      </c>
      <c r="H30" s="15"/>
      <c r="I30" s="20"/>
      <c r="J30" s="20">
        <v>633</v>
      </c>
      <c r="K30" s="164" t="s">
        <v>660</v>
      </c>
      <c r="L30" s="164"/>
      <c r="M30" s="23">
        <f t="shared" si="3"/>
        <v>230000</v>
      </c>
      <c r="N30" s="23">
        <f t="shared" si="3"/>
        <v>341953.35</v>
      </c>
      <c r="O30" s="23">
        <f t="shared" si="3"/>
        <v>70829.14</v>
      </c>
      <c r="P30" s="23">
        <f t="shared" si="3"/>
        <v>70829.14</v>
      </c>
      <c r="Q30" s="23">
        <f t="shared" si="3"/>
        <v>25238.57</v>
      </c>
    </row>
    <row r="31" spans="1:17">
      <c r="A31" s="28">
        <v>634</v>
      </c>
      <c r="B31" s="86">
        <v>0</v>
      </c>
      <c r="C31" s="86">
        <v>0</v>
      </c>
      <c r="D31" s="86">
        <v>0</v>
      </c>
      <c r="E31" s="86">
        <v>0</v>
      </c>
      <c r="F31" s="86">
        <v>0</v>
      </c>
      <c r="H31" s="15"/>
      <c r="I31" s="20"/>
      <c r="J31" s="20">
        <v>634</v>
      </c>
      <c r="K31" s="164" t="s">
        <v>370</v>
      </c>
      <c r="L31" s="164"/>
      <c r="M31" s="23">
        <f t="shared" si="3"/>
        <v>0</v>
      </c>
      <c r="N31" s="23">
        <f t="shared" si="3"/>
        <v>0</v>
      </c>
      <c r="O31" s="23">
        <f t="shared" si="3"/>
        <v>0</v>
      </c>
      <c r="P31" s="23">
        <f t="shared" si="3"/>
        <v>0</v>
      </c>
      <c r="Q31" s="23">
        <f t="shared" si="3"/>
        <v>0</v>
      </c>
    </row>
    <row r="32" spans="1:17">
      <c r="A32" s="28">
        <v>635</v>
      </c>
      <c r="B32" s="86">
        <v>0</v>
      </c>
      <c r="C32" s="86">
        <v>0</v>
      </c>
      <c r="D32" s="86">
        <v>0</v>
      </c>
      <c r="E32" s="86">
        <v>0</v>
      </c>
      <c r="F32" s="86">
        <v>0</v>
      </c>
      <c r="H32" s="15"/>
      <c r="I32" s="20"/>
      <c r="J32" s="20">
        <v>635</v>
      </c>
      <c r="K32" s="164" t="s">
        <v>371</v>
      </c>
      <c r="L32" s="164"/>
      <c r="M32" s="23">
        <f t="shared" si="3"/>
        <v>0</v>
      </c>
      <c r="N32" s="23">
        <f t="shared" si="3"/>
        <v>0</v>
      </c>
      <c r="O32" s="23">
        <f t="shared" si="3"/>
        <v>0</v>
      </c>
      <c r="P32" s="23">
        <f t="shared" si="3"/>
        <v>0</v>
      </c>
      <c r="Q32" s="23">
        <f t="shared" si="3"/>
        <v>0</v>
      </c>
    </row>
    <row r="33" spans="1:17">
      <c r="A33" s="28">
        <v>636</v>
      </c>
      <c r="B33" s="86">
        <v>0</v>
      </c>
      <c r="C33" s="86">
        <v>0</v>
      </c>
      <c r="D33" s="86">
        <v>0</v>
      </c>
      <c r="E33" s="86">
        <v>0</v>
      </c>
      <c r="F33" s="86">
        <v>0</v>
      </c>
      <c r="H33" s="15"/>
      <c r="I33" s="20"/>
      <c r="J33" s="20">
        <v>636</v>
      </c>
      <c r="K33" s="164" t="s">
        <v>496</v>
      </c>
      <c r="L33" s="164"/>
      <c r="M33" s="23">
        <f t="shared" si="3"/>
        <v>0</v>
      </c>
      <c r="N33" s="23">
        <f t="shared" si="3"/>
        <v>0</v>
      </c>
      <c r="O33" s="23">
        <f t="shared" si="3"/>
        <v>0</v>
      </c>
      <c r="P33" s="23">
        <f t="shared" si="3"/>
        <v>0</v>
      </c>
      <c r="Q33" s="23">
        <f t="shared" si="3"/>
        <v>0</v>
      </c>
    </row>
    <row r="34" spans="1:17">
      <c r="A34" s="28">
        <v>637</v>
      </c>
      <c r="B34" s="86">
        <v>0</v>
      </c>
      <c r="C34" s="86">
        <v>0</v>
      </c>
      <c r="D34" s="86">
        <v>0</v>
      </c>
      <c r="E34" s="86">
        <v>0</v>
      </c>
      <c r="F34" s="86">
        <v>0</v>
      </c>
      <c r="H34" s="15"/>
      <c r="I34" s="20"/>
      <c r="J34" s="20">
        <v>637</v>
      </c>
      <c r="K34" s="164" t="s">
        <v>493</v>
      </c>
      <c r="L34" s="164"/>
      <c r="M34" s="23">
        <f t="shared" si="3"/>
        <v>0</v>
      </c>
      <c r="N34" s="23">
        <f t="shared" si="3"/>
        <v>0</v>
      </c>
      <c r="O34" s="23">
        <f t="shared" si="3"/>
        <v>0</v>
      </c>
      <c r="P34" s="23">
        <f t="shared" si="3"/>
        <v>0</v>
      </c>
      <c r="Q34" s="23">
        <f t="shared" si="3"/>
        <v>0</v>
      </c>
    </row>
    <row r="35" spans="1:17">
      <c r="A35" s="28">
        <v>639</v>
      </c>
      <c r="B35" s="86">
        <v>0</v>
      </c>
      <c r="C35" s="86">
        <v>0</v>
      </c>
      <c r="D35" s="86">
        <v>0</v>
      </c>
      <c r="E35" s="86">
        <v>0</v>
      </c>
      <c r="F35" s="86">
        <v>0</v>
      </c>
      <c r="H35" s="15"/>
      <c r="I35" s="20"/>
      <c r="J35" s="20">
        <v>639</v>
      </c>
      <c r="K35" s="164" t="s">
        <v>497</v>
      </c>
      <c r="L35" s="164"/>
      <c r="M35" s="23">
        <f t="shared" si="3"/>
        <v>0</v>
      </c>
      <c r="N35" s="23">
        <f t="shared" si="3"/>
        <v>0</v>
      </c>
      <c r="O35" s="23">
        <f t="shared" si="3"/>
        <v>0</v>
      </c>
      <c r="P35" s="23">
        <f t="shared" si="3"/>
        <v>0</v>
      </c>
      <c r="Q35" s="23">
        <f t="shared" si="3"/>
        <v>0</v>
      </c>
    </row>
    <row r="36" spans="1:17">
      <c r="A36" s="27"/>
      <c r="H36" s="15"/>
      <c r="I36" s="18">
        <v>64</v>
      </c>
      <c r="J36" s="167" t="s">
        <v>498</v>
      </c>
      <c r="K36" s="167"/>
      <c r="L36" s="167"/>
      <c r="M36" s="22">
        <f>SUM(M37:M39)</f>
        <v>85000</v>
      </c>
      <c r="N36" s="22">
        <f>SUM(N37:N39)</f>
        <v>485482.12</v>
      </c>
      <c r="O36" s="22">
        <f>SUM(O37:O39)</f>
        <v>55615.380000000005</v>
      </c>
      <c r="P36" s="22">
        <f>SUM(P37:P39)</f>
        <v>43531.71</v>
      </c>
      <c r="Q36" s="22">
        <f>SUM(Q37:Q39)</f>
        <v>17908</v>
      </c>
    </row>
    <row r="37" spans="1:17">
      <c r="A37" s="28">
        <v>640</v>
      </c>
      <c r="B37" s="86">
        <v>80000</v>
      </c>
      <c r="C37" s="86">
        <v>423762.9</v>
      </c>
      <c r="D37" s="86">
        <v>23292.5</v>
      </c>
      <c r="E37" s="86">
        <v>23292.5</v>
      </c>
      <c r="F37" s="86">
        <v>0</v>
      </c>
      <c r="H37" s="15"/>
      <c r="I37" s="20"/>
      <c r="J37" s="20">
        <v>640</v>
      </c>
      <c r="K37" s="164" t="s">
        <v>498</v>
      </c>
      <c r="L37" s="164"/>
      <c r="M37" s="23">
        <f t="shared" ref="M37:Q39" si="4">B37</f>
        <v>80000</v>
      </c>
      <c r="N37" s="23">
        <f t="shared" si="4"/>
        <v>423762.9</v>
      </c>
      <c r="O37" s="23">
        <f t="shared" si="4"/>
        <v>23292.5</v>
      </c>
      <c r="P37" s="23">
        <f t="shared" si="4"/>
        <v>23292.5</v>
      </c>
      <c r="Q37" s="23">
        <f t="shared" si="4"/>
        <v>0</v>
      </c>
    </row>
    <row r="38" spans="1:17">
      <c r="A38" s="28">
        <v>641</v>
      </c>
      <c r="B38" s="86">
        <v>5000</v>
      </c>
      <c r="C38" s="86">
        <v>61719.22</v>
      </c>
      <c r="D38" s="86">
        <v>32322.880000000001</v>
      </c>
      <c r="E38" s="86">
        <v>20239.21</v>
      </c>
      <c r="F38" s="86">
        <v>17908</v>
      </c>
      <c r="H38" s="15"/>
      <c r="I38" s="20"/>
      <c r="J38" s="20">
        <v>641</v>
      </c>
      <c r="K38" s="164" t="s">
        <v>499</v>
      </c>
      <c r="L38" s="164"/>
      <c r="M38" s="23">
        <f t="shared" si="4"/>
        <v>5000</v>
      </c>
      <c r="N38" s="23">
        <f t="shared" si="4"/>
        <v>61719.22</v>
      </c>
      <c r="O38" s="23">
        <f t="shared" si="4"/>
        <v>32322.880000000001</v>
      </c>
      <c r="P38" s="23">
        <f t="shared" si="4"/>
        <v>20239.21</v>
      </c>
      <c r="Q38" s="23">
        <f t="shared" si="4"/>
        <v>17908</v>
      </c>
    </row>
    <row r="39" spans="1:17">
      <c r="A39" s="28">
        <v>648</v>
      </c>
      <c r="B39" s="86">
        <v>0</v>
      </c>
      <c r="C39" s="86">
        <v>0</v>
      </c>
      <c r="D39" s="86">
        <v>0</v>
      </c>
      <c r="E39" s="86">
        <v>0</v>
      </c>
      <c r="F39" s="86">
        <v>0</v>
      </c>
      <c r="H39" s="15"/>
      <c r="I39" s="20"/>
      <c r="J39" s="20">
        <v>648</v>
      </c>
      <c r="K39" s="164" t="s">
        <v>500</v>
      </c>
      <c r="L39" s="164"/>
      <c r="M39" s="23">
        <f t="shared" si="4"/>
        <v>0</v>
      </c>
      <c r="N39" s="23">
        <f t="shared" si="4"/>
        <v>0</v>
      </c>
      <c r="O39" s="23">
        <f t="shared" si="4"/>
        <v>0</v>
      </c>
      <c r="P39" s="23">
        <f t="shared" si="4"/>
        <v>0</v>
      </c>
      <c r="Q39" s="23">
        <f t="shared" si="4"/>
        <v>0</v>
      </c>
    </row>
    <row r="40" spans="1:17">
      <c r="A40" s="27"/>
      <c r="H40" s="15"/>
      <c r="I40" s="18">
        <v>65</v>
      </c>
      <c r="J40" s="167" t="s">
        <v>501</v>
      </c>
      <c r="K40" s="167"/>
      <c r="L40" s="167"/>
      <c r="M40" s="22">
        <f>SUM(M41)</f>
        <v>0</v>
      </c>
      <c r="N40" s="22">
        <f>SUM(N41)</f>
        <v>0</v>
      </c>
      <c r="O40" s="22">
        <f>SUM(O41)</f>
        <v>0</v>
      </c>
      <c r="P40" s="22">
        <f>SUM(P41)</f>
        <v>0</v>
      </c>
      <c r="Q40" s="22">
        <f>SUM(Q41)</f>
        <v>0</v>
      </c>
    </row>
    <row r="41" spans="1:17">
      <c r="A41" s="28">
        <v>650</v>
      </c>
      <c r="B41" s="86">
        <v>0</v>
      </c>
      <c r="C41" s="86">
        <v>0</v>
      </c>
      <c r="D41" s="86">
        <v>0</v>
      </c>
      <c r="E41" s="86">
        <v>0</v>
      </c>
      <c r="F41" s="86">
        <v>0</v>
      </c>
      <c r="H41" s="15"/>
      <c r="I41" s="20"/>
      <c r="J41" s="20">
        <v>650</v>
      </c>
      <c r="K41" s="164" t="s">
        <v>502</v>
      </c>
      <c r="L41" s="164"/>
      <c r="M41" s="23">
        <f>B41</f>
        <v>0</v>
      </c>
      <c r="N41" s="23">
        <f>C41</f>
        <v>0</v>
      </c>
      <c r="O41" s="23">
        <f>D41</f>
        <v>0</v>
      </c>
      <c r="P41" s="23">
        <f>E41</f>
        <v>0</v>
      </c>
      <c r="Q41" s="23">
        <f>F41</f>
        <v>0</v>
      </c>
    </row>
    <row r="42" spans="1:17">
      <c r="A42" s="27"/>
      <c r="H42" s="15"/>
      <c r="I42" s="18">
        <v>68</v>
      </c>
      <c r="J42" s="167" t="s">
        <v>503</v>
      </c>
      <c r="K42" s="167"/>
      <c r="L42" s="167"/>
      <c r="M42" s="22">
        <f>SUM(M43:M45)</f>
        <v>0</v>
      </c>
      <c r="N42" s="22">
        <f>SUM(N43:N45)</f>
        <v>1148924.6100000001</v>
      </c>
      <c r="O42" s="22">
        <f>SUM(O43:O45)</f>
        <v>549343.56999999995</v>
      </c>
      <c r="P42" s="22">
        <f>SUM(P43:P45)</f>
        <v>549343.56999999995</v>
      </c>
      <c r="Q42" s="22">
        <f>SUM(Q43:Q45)</f>
        <v>0</v>
      </c>
    </row>
    <row r="43" spans="1:17">
      <c r="A43" s="28">
        <v>681</v>
      </c>
      <c r="B43" s="86">
        <v>0</v>
      </c>
      <c r="C43" s="86">
        <v>0</v>
      </c>
      <c r="D43" s="86">
        <v>0</v>
      </c>
      <c r="E43" s="86">
        <v>0</v>
      </c>
      <c r="F43" s="86">
        <v>0</v>
      </c>
      <c r="H43" s="15"/>
      <c r="I43" s="20"/>
      <c r="J43" s="20">
        <v>681</v>
      </c>
      <c r="K43" s="164" t="s">
        <v>492</v>
      </c>
      <c r="L43" s="164"/>
      <c r="M43" s="23">
        <f t="shared" ref="M43:Q45" si="5">B43</f>
        <v>0</v>
      </c>
      <c r="N43" s="23">
        <f t="shared" si="5"/>
        <v>0</v>
      </c>
      <c r="O43" s="23">
        <f t="shared" si="5"/>
        <v>0</v>
      </c>
      <c r="P43" s="23">
        <f t="shared" si="5"/>
        <v>0</v>
      </c>
      <c r="Q43" s="23">
        <f t="shared" si="5"/>
        <v>0</v>
      </c>
    </row>
    <row r="44" spans="1:17">
      <c r="A44" s="28">
        <v>682</v>
      </c>
      <c r="B44" s="86">
        <v>0</v>
      </c>
      <c r="C44" s="86">
        <v>1148924.6100000001</v>
      </c>
      <c r="D44" s="86">
        <v>549343.56999999995</v>
      </c>
      <c r="E44" s="86">
        <v>549343.56999999995</v>
      </c>
      <c r="F44" s="86">
        <v>0</v>
      </c>
      <c r="H44" s="15"/>
      <c r="I44" s="20"/>
      <c r="J44" s="20">
        <v>682</v>
      </c>
      <c r="K44" s="164" t="s">
        <v>369</v>
      </c>
      <c r="L44" s="164"/>
      <c r="M44" s="23">
        <f t="shared" si="5"/>
        <v>0</v>
      </c>
      <c r="N44" s="23">
        <f t="shared" si="5"/>
        <v>1148924.6100000001</v>
      </c>
      <c r="O44" s="23">
        <f t="shared" si="5"/>
        <v>549343.56999999995</v>
      </c>
      <c r="P44" s="23">
        <f t="shared" si="5"/>
        <v>549343.56999999995</v>
      </c>
      <c r="Q44" s="23">
        <f t="shared" si="5"/>
        <v>0</v>
      </c>
    </row>
    <row r="45" spans="1:17">
      <c r="A45" s="28">
        <v>689</v>
      </c>
      <c r="B45" s="86">
        <v>0</v>
      </c>
      <c r="C45" s="86">
        <v>0</v>
      </c>
      <c r="D45" s="86">
        <v>0</v>
      </c>
      <c r="E45" s="86">
        <v>0</v>
      </c>
      <c r="F45" s="86">
        <v>0</v>
      </c>
      <c r="H45" s="15"/>
      <c r="I45" s="20"/>
      <c r="J45" s="20">
        <v>689</v>
      </c>
      <c r="K45" s="164" t="s">
        <v>504</v>
      </c>
      <c r="L45" s="164"/>
      <c r="M45" s="23">
        <f t="shared" si="5"/>
        <v>0</v>
      </c>
      <c r="N45" s="23">
        <f t="shared" si="5"/>
        <v>0</v>
      </c>
      <c r="O45" s="23">
        <f t="shared" si="5"/>
        <v>0</v>
      </c>
      <c r="P45" s="23">
        <f t="shared" si="5"/>
        <v>0</v>
      </c>
      <c r="Q45" s="23">
        <f t="shared" si="5"/>
        <v>0</v>
      </c>
    </row>
    <row r="46" spans="1:17">
      <c r="A46" s="27"/>
      <c r="H46" s="15"/>
      <c r="I46" s="18">
        <v>69</v>
      </c>
      <c r="J46" s="167" t="s">
        <v>505</v>
      </c>
      <c r="K46" s="167"/>
      <c r="L46" s="167"/>
      <c r="M46" s="22">
        <f>SUM(M47:M48)</f>
        <v>0</v>
      </c>
      <c r="N46" s="22">
        <f>SUM(N47:N48)</f>
        <v>0</v>
      </c>
      <c r="O46" s="22">
        <f>SUM(O47:O48)</f>
        <v>0</v>
      </c>
      <c r="P46" s="22">
        <f>SUM(P47:P48)</f>
        <v>0</v>
      </c>
      <c r="Q46" s="22">
        <f>SUM(Q47:Q48)</f>
        <v>0</v>
      </c>
    </row>
    <row r="47" spans="1:17">
      <c r="A47" s="28">
        <v>690</v>
      </c>
      <c r="B47" s="86">
        <v>0</v>
      </c>
      <c r="C47" s="86">
        <v>0</v>
      </c>
      <c r="D47" s="86">
        <v>0</v>
      </c>
      <c r="E47" s="86">
        <v>0</v>
      </c>
      <c r="F47" s="86">
        <v>0</v>
      </c>
      <c r="H47" s="15"/>
      <c r="I47" s="20"/>
      <c r="J47" s="20">
        <v>690</v>
      </c>
      <c r="K47" s="164" t="s">
        <v>492</v>
      </c>
      <c r="L47" s="164"/>
      <c r="M47" s="23">
        <f t="shared" ref="M47:Q48" si="6">B47</f>
        <v>0</v>
      </c>
      <c r="N47" s="23">
        <f t="shared" si="6"/>
        <v>0</v>
      </c>
      <c r="O47" s="23">
        <f t="shared" si="6"/>
        <v>0</v>
      </c>
      <c r="P47" s="23">
        <f t="shared" si="6"/>
        <v>0</v>
      </c>
      <c r="Q47" s="23">
        <f t="shared" si="6"/>
        <v>0</v>
      </c>
    </row>
    <row r="48" spans="1:17">
      <c r="A48" s="28">
        <v>692</v>
      </c>
      <c r="B48" s="86">
        <v>0</v>
      </c>
      <c r="C48" s="86">
        <v>0</v>
      </c>
      <c r="D48" s="86">
        <v>0</v>
      </c>
      <c r="E48" s="86">
        <v>0</v>
      </c>
      <c r="F48" s="86">
        <v>0</v>
      </c>
      <c r="H48" s="15"/>
      <c r="I48" s="20"/>
      <c r="J48" s="20">
        <v>692</v>
      </c>
      <c r="K48" s="164" t="s">
        <v>506</v>
      </c>
      <c r="L48" s="164"/>
      <c r="M48" s="23">
        <f t="shared" si="6"/>
        <v>0</v>
      </c>
      <c r="N48" s="23">
        <f t="shared" si="6"/>
        <v>0</v>
      </c>
      <c r="O48" s="23">
        <f t="shared" si="6"/>
        <v>0</v>
      </c>
      <c r="P48" s="23">
        <f t="shared" si="6"/>
        <v>0</v>
      </c>
      <c r="Q48" s="23">
        <f t="shared" si="6"/>
        <v>0</v>
      </c>
    </row>
    <row r="49" spans="1:17">
      <c r="A49" s="27"/>
      <c r="H49" s="12">
        <v>7</v>
      </c>
      <c r="I49" s="165" t="s">
        <v>251</v>
      </c>
      <c r="J49" s="165"/>
      <c r="K49" s="165"/>
      <c r="L49" s="165"/>
      <c r="M49" s="21">
        <f>SUM(M50,M51,M52,M59,M60,M61,M66,M75,M76,M77)</f>
        <v>5000</v>
      </c>
      <c r="N49" s="21">
        <f>SUM(N50,N51,N52,N59,N60,N61,N66,N75,N76,N77)</f>
        <v>5000</v>
      </c>
      <c r="O49" s="21">
        <f>SUM(O50,O51,O52,O59,O60,O61,O66,O75,O76,O77)</f>
        <v>2500</v>
      </c>
      <c r="P49" s="21">
        <f>SUM(P50,P51,P52,P59,P60,P61,P66,P75,P76,P77)</f>
        <v>2500</v>
      </c>
      <c r="Q49" s="21">
        <f>SUM(Q50,Q51,Q52,Q59,Q60,Q61,Q66,Q75,Q76,Q77)</f>
        <v>0</v>
      </c>
    </row>
    <row r="50" spans="1:17">
      <c r="A50" s="26">
        <v>70</v>
      </c>
      <c r="B50" s="86">
        <v>0</v>
      </c>
      <c r="C50" s="86">
        <v>0</v>
      </c>
      <c r="D50" s="86">
        <v>0</v>
      </c>
      <c r="E50" s="86">
        <v>0</v>
      </c>
      <c r="F50" s="86">
        <v>0</v>
      </c>
      <c r="H50" s="15"/>
      <c r="I50" s="19">
        <v>70</v>
      </c>
      <c r="J50" s="168" t="s">
        <v>445</v>
      </c>
      <c r="K50" s="168"/>
      <c r="L50" s="168"/>
      <c r="M50" s="76">
        <f t="shared" ref="M50:Q51" si="7">B50</f>
        <v>0</v>
      </c>
      <c r="N50" s="76">
        <f t="shared" si="7"/>
        <v>0</v>
      </c>
      <c r="O50" s="76">
        <f t="shared" si="7"/>
        <v>0</v>
      </c>
      <c r="P50" s="76">
        <f t="shared" si="7"/>
        <v>0</v>
      </c>
      <c r="Q50" s="76">
        <f t="shared" si="7"/>
        <v>0</v>
      </c>
    </row>
    <row r="51" spans="1:17">
      <c r="A51" s="26">
        <v>71</v>
      </c>
      <c r="B51" s="86">
        <v>0</v>
      </c>
      <c r="C51" s="86">
        <v>0</v>
      </c>
      <c r="D51" s="86">
        <v>0</v>
      </c>
      <c r="E51" s="86">
        <v>0</v>
      </c>
      <c r="F51" s="86">
        <v>0</v>
      </c>
      <c r="H51" s="15"/>
      <c r="I51" s="19">
        <v>71</v>
      </c>
      <c r="J51" s="168" t="s">
        <v>446</v>
      </c>
      <c r="K51" s="168"/>
      <c r="L51" s="168"/>
      <c r="M51" s="76">
        <f t="shared" si="7"/>
        <v>0</v>
      </c>
      <c r="N51" s="76">
        <f t="shared" si="7"/>
        <v>0</v>
      </c>
      <c r="O51" s="76">
        <f t="shared" si="7"/>
        <v>0</v>
      </c>
      <c r="P51" s="76">
        <f t="shared" si="7"/>
        <v>0</v>
      </c>
      <c r="Q51" s="76">
        <f t="shared" si="7"/>
        <v>0</v>
      </c>
    </row>
    <row r="52" spans="1:17">
      <c r="A52" s="27"/>
      <c r="H52" s="15"/>
      <c r="I52" s="18">
        <v>72</v>
      </c>
      <c r="J52" s="167" t="s">
        <v>447</v>
      </c>
      <c r="K52" s="167"/>
      <c r="L52" s="167"/>
      <c r="M52" s="22">
        <f>SUM(M53,M54,M57,M58)</f>
        <v>0</v>
      </c>
      <c r="N52" s="22">
        <f>SUM(N53,N54,N57,N58)</f>
        <v>0</v>
      </c>
      <c r="O52" s="22">
        <f>SUM(O53,O54,O57,O58)</f>
        <v>0</v>
      </c>
      <c r="P52" s="22">
        <f>SUM(P53,P54,P57,P58)</f>
        <v>0</v>
      </c>
      <c r="Q52" s="22">
        <f>SUM(Q53,Q54,Q57,Q58)</f>
        <v>0</v>
      </c>
    </row>
    <row r="53" spans="1:17">
      <c r="A53" s="28">
        <v>720</v>
      </c>
      <c r="B53" s="86">
        <v>0</v>
      </c>
      <c r="C53" s="86">
        <v>0</v>
      </c>
      <c r="D53" s="86">
        <v>0</v>
      </c>
      <c r="E53" s="86">
        <v>0</v>
      </c>
      <c r="F53" s="86">
        <v>0</v>
      </c>
      <c r="H53" s="15"/>
      <c r="I53" s="20"/>
      <c r="J53" s="20">
        <v>720</v>
      </c>
      <c r="K53" s="164" t="s">
        <v>448</v>
      </c>
      <c r="L53" s="164"/>
      <c r="M53" s="23">
        <f>B53</f>
        <v>0</v>
      </c>
      <c r="N53" s="23">
        <f>C53</f>
        <v>0</v>
      </c>
      <c r="O53" s="23">
        <f>D53</f>
        <v>0</v>
      </c>
      <c r="P53" s="23">
        <f>E53</f>
        <v>0</v>
      </c>
      <c r="Q53" s="23">
        <f>F53</f>
        <v>0</v>
      </c>
    </row>
    <row r="54" spans="1:17">
      <c r="A54" s="27"/>
      <c r="H54" s="15"/>
      <c r="I54" s="20"/>
      <c r="J54" s="24">
        <v>721</v>
      </c>
      <c r="K54" s="166" t="s">
        <v>507</v>
      </c>
      <c r="L54" s="166"/>
      <c r="M54" s="22">
        <f>SUM(M55:M56)</f>
        <v>0</v>
      </c>
      <c r="N54" s="22">
        <f>SUM(N55:N56)</f>
        <v>0</v>
      </c>
      <c r="O54" s="22">
        <f>SUM(O55:O56)</f>
        <v>0</v>
      </c>
      <c r="P54" s="22">
        <f>SUM(P55:P56)</f>
        <v>0</v>
      </c>
      <c r="Q54" s="22">
        <f>SUM(Q55:Q56)</f>
        <v>0</v>
      </c>
    </row>
    <row r="55" spans="1:17">
      <c r="A55" s="28">
        <v>72100</v>
      </c>
      <c r="B55" s="86">
        <v>0</v>
      </c>
      <c r="C55" s="86">
        <v>0</v>
      </c>
      <c r="D55" s="86">
        <v>0</v>
      </c>
      <c r="E55" s="86">
        <v>0</v>
      </c>
      <c r="F55" s="86">
        <v>0</v>
      </c>
      <c r="H55" s="15"/>
      <c r="I55" s="20"/>
      <c r="J55" s="20"/>
      <c r="K55" s="20">
        <v>72100</v>
      </c>
      <c r="L55" s="85" t="s">
        <v>450</v>
      </c>
      <c r="M55" s="23">
        <f t="shared" ref="M55:Q60" si="8">B55</f>
        <v>0</v>
      </c>
      <c r="N55" s="23">
        <f t="shared" si="8"/>
        <v>0</v>
      </c>
      <c r="O55" s="23">
        <f t="shared" si="8"/>
        <v>0</v>
      </c>
      <c r="P55" s="23">
        <f t="shared" si="8"/>
        <v>0</v>
      </c>
      <c r="Q55" s="23">
        <f t="shared" si="8"/>
        <v>0</v>
      </c>
    </row>
    <row r="56" spans="1:17">
      <c r="A56" s="28">
        <v>72109</v>
      </c>
      <c r="B56" s="86">
        <v>0</v>
      </c>
      <c r="C56" s="86">
        <v>0</v>
      </c>
      <c r="D56" s="86">
        <v>0</v>
      </c>
      <c r="E56" s="86">
        <v>0</v>
      </c>
      <c r="F56" s="86">
        <v>0</v>
      </c>
      <c r="H56" s="15"/>
      <c r="I56" s="20"/>
      <c r="J56" s="20"/>
      <c r="K56" s="20">
        <v>72109</v>
      </c>
      <c r="L56" s="85" t="s">
        <v>451</v>
      </c>
      <c r="M56" s="23">
        <f t="shared" si="8"/>
        <v>0</v>
      </c>
      <c r="N56" s="23">
        <f t="shared" si="8"/>
        <v>0</v>
      </c>
      <c r="O56" s="23">
        <f t="shared" si="8"/>
        <v>0</v>
      </c>
      <c r="P56" s="23">
        <f t="shared" si="8"/>
        <v>0</v>
      </c>
      <c r="Q56" s="23">
        <f t="shared" si="8"/>
        <v>0</v>
      </c>
    </row>
    <row r="57" spans="1:17">
      <c r="A57" s="28">
        <v>722</v>
      </c>
      <c r="B57" s="86">
        <v>0</v>
      </c>
      <c r="C57" s="86">
        <v>0</v>
      </c>
      <c r="D57" s="86">
        <v>0</v>
      </c>
      <c r="E57" s="86">
        <v>0</v>
      </c>
      <c r="F57" s="86">
        <v>0</v>
      </c>
      <c r="H57" s="15"/>
      <c r="I57" s="20"/>
      <c r="J57" s="20">
        <v>722</v>
      </c>
      <c r="K57" s="164" t="s">
        <v>452</v>
      </c>
      <c r="L57" s="164"/>
      <c r="M57" s="23">
        <f t="shared" si="8"/>
        <v>0</v>
      </c>
      <c r="N57" s="23">
        <f t="shared" si="8"/>
        <v>0</v>
      </c>
      <c r="O57" s="23">
        <f t="shared" si="8"/>
        <v>0</v>
      </c>
      <c r="P57" s="23">
        <f t="shared" si="8"/>
        <v>0</v>
      </c>
      <c r="Q57" s="23">
        <f t="shared" si="8"/>
        <v>0</v>
      </c>
    </row>
    <row r="58" spans="1:17">
      <c r="A58" s="28">
        <v>723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H58" s="15"/>
      <c r="I58" s="20"/>
      <c r="J58" s="20">
        <v>723</v>
      </c>
      <c r="K58" s="164" t="s">
        <v>453</v>
      </c>
      <c r="L58" s="164"/>
      <c r="M58" s="23">
        <f t="shared" si="8"/>
        <v>0</v>
      </c>
      <c r="N58" s="23">
        <f t="shared" si="8"/>
        <v>0</v>
      </c>
      <c r="O58" s="23">
        <f t="shared" si="8"/>
        <v>0</v>
      </c>
      <c r="P58" s="23">
        <f t="shared" si="8"/>
        <v>0</v>
      </c>
      <c r="Q58" s="23">
        <f t="shared" si="8"/>
        <v>0</v>
      </c>
    </row>
    <row r="59" spans="1:17">
      <c r="A59" s="26">
        <v>73</v>
      </c>
      <c r="B59" s="86">
        <v>0</v>
      </c>
      <c r="C59" s="86">
        <v>0</v>
      </c>
      <c r="D59" s="86">
        <v>0</v>
      </c>
      <c r="E59" s="86">
        <v>0</v>
      </c>
      <c r="F59" s="86">
        <v>0</v>
      </c>
      <c r="H59" s="15"/>
      <c r="I59" s="19">
        <v>73</v>
      </c>
      <c r="J59" s="168" t="s">
        <v>458</v>
      </c>
      <c r="K59" s="168"/>
      <c r="L59" s="168"/>
      <c r="M59" s="76">
        <f t="shared" si="8"/>
        <v>0</v>
      </c>
      <c r="N59" s="76">
        <f t="shared" si="8"/>
        <v>0</v>
      </c>
      <c r="O59" s="76">
        <f t="shared" si="8"/>
        <v>0</v>
      </c>
      <c r="P59" s="76">
        <f t="shared" si="8"/>
        <v>0</v>
      </c>
      <c r="Q59" s="76">
        <f t="shared" si="8"/>
        <v>0</v>
      </c>
    </row>
    <row r="60" spans="1:17">
      <c r="A60" s="26">
        <v>74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H60" s="15"/>
      <c r="I60" s="19">
        <v>74</v>
      </c>
      <c r="J60" s="168" t="s">
        <v>459</v>
      </c>
      <c r="K60" s="168"/>
      <c r="L60" s="168"/>
      <c r="M60" s="76">
        <f t="shared" si="8"/>
        <v>0</v>
      </c>
      <c r="N60" s="76">
        <f t="shared" si="8"/>
        <v>0</v>
      </c>
      <c r="O60" s="76">
        <f t="shared" si="8"/>
        <v>0</v>
      </c>
      <c r="P60" s="76">
        <f t="shared" si="8"/>
        <v>0</v>
      </c>
      <c r="Q60" s="76">
        <f t="shared" si="8"/>
        <v>0</v>
      </c>
    </row>
    <row r="61" spans="1:17">
      <c r="A61" s="27"/>
      <c r="H61" s="15"/>
      <c r="I61" s="18">
        <v>75</v>
      </c>
      <c r="J61" s="167" t="s">
        <v>462</v>
      </c>
      <c r="K61" s="167"/>
      <c r="L61" s="167"/>
      <c r="M61" s="22">
        <f>SUM(M62:M65)</f>
        <v>0</v>
      </c>
      <c r="N61" s="22">
        <f>SUM(N62:N65)</f>
        <v>0</v>
      </c>
      <c r="O61" s="22">
        <f>SUM(O62:O65)</f>
        <v>0</v>
      </c>
      <c r="P61" s="22">
        <f>SUM(P62:P65)</f>
        <v>0</v>
      </c>
      <c r="Q61" s="22">
        <f>SUM(Q62:Q65)</f>
        <v>0</v>
      </c>
    </row>
    <row r="62" spans="1:17">
      <c r="A62" s="28">
        <v>750</v>
      </c>
      <c r="B62" s="86">
        <v>0</v>
      </c>
      <c r="C62" s="86">
        <v>0</v>
      </c>
      <c r="D62" s="86">
        <v>0</v>
      </c>
      <c r="E62" s="86">
        <v>0</v>
      </c>
      <c r="F62" s="86">
        <v>0</v>
      </c>
      <c r="H62" s="15"/>
      <c r="I62" s="20"/>
      <c r="J62" s="20">
        <v>750</v>
      </c>
      <c r="K62" s="164" t="s">
        <v>508</v>
      </c>
      <c r="L62" s="164"/>
      <c r="M62" s="23">
        <f t="shared" ref="M62:Q65" si="9">B62</f>
        <v>0</v>
      </c>
      <c r="N62" s="23">
        <f t="shared" si="9"/>
        <v>0</v>
      </c>
      <c r="O62" s="23">
        <f t="shared" si="9"/>
        <v>0</v>
      </c>
      <c r="P62" s="23">
        <f t="shared" si="9"/>
        <v>0</v>
      </c>
      <c r="Q62" s="23">
        <f t="shared" si="9"/>
        <v>0</v>
      </c>
    </row>
    <row r="63" spans="1:17">
      <c r="A63" s="28">
        <v>751</v>
      </c>
      <c r="B63" s="86">
        <v>0</v>
      </c>
      <c r="C63" s="86">
        <v>0</v>
      </c>
      <c r="D63" s="86">
        <v>0</v>
      </c>
      <c r="E63" s="86">
        <v>0</v>
      </c>
      <c r="F63" s="86">
        <v>0</v>
      </c>
      <c r="H63" s="15"/>
      <c r="I63" s="20"/>
      <c r="J63" s="20">
        <v>751</v>
      </c>
      <c r="K63" s="164" t="s">
        <v>463</v>
      </c>
      <c r="L63" s="164"/>
      <c r="M63" s="23">
        <f t="shared" si="9"/>
        <v>0</v>
      </c>
      <c r="N63" s="23">
        <f t="shared" si="9"/>
        <v>0</v>
      </c>
      <c r="O63" s="23">
        <f t="shared" si="9"/>
        <v>0</v>
      </c>
      <c r="P63" s="23">
        <f t="shared" si="9"/>
        <v>0</v>
      </c>
      <c r="Q63" s="23">
        <f t="shared" si="9"/>
        <v>0</v>
      </c>
    </row>
    <row r="64" spans="1:17">
      <c r="A64" s="28">
        <v>752</v>
      </c>
      <c r="B64" s="86">
        <v>0</v>
      </c>
      <c r="C64" s="86">
        <v>0</v>
      </c>
      <c r="D64" s="86">
        <v>0</v>
      </c>
      <c r="E64" s="86">
        <v>0</v>
      </c>
      <c r="F64" s="86">
        <v>0</v>
      </c>
      <c r="H64" s="15"/>
      <c r="I64" s="20"/>
      <c r="J64" s="20">
        <v>752</v>
      </c>
      <c r="K64" s="164" t="s">
        <v>464</v>
      </c>
      <c r="L64" s="164"/>
      <c r="M64" s="23">
        <f t="shared" si="9"/>
        <v>0</v>
      </c>
      <c r="N64" s="23">
        <f t="shared" si="9"/>
        <v>0</v>
      </c>
      <c r="O64" s="23">
        <f t="shared" si="9"/>
        <v>0</v>
      </c>
      <c r="P64" s="23">
        <f t="shared" si="9"/>
        <v>0</v>
      </c>
      <c r="Q64" s="23">
        <f t="shared" si="9"/>
        <v>0</v>
      </c>
    </row>
    <row r="65" spans="1:17">
      <c r="A65" s="28">
        <v>753</v>
      </c>
      <c r="B65" s="86">
        <v>0</v>
      </c>
      <c r="C65" s="86">
        <v>0</v>
      </c>
      <c r="D65" s="86">
        <v>0</v>
      </c>
      <c r="E65" s="86">
        <v>0</v>
      </c>
      <c r="F65" s="86">
        <v>0</v>
      </c>
      <c r="H65" s="15"/>
      <c r="I65" s="20"/>
      <c r="J65" s="20">
        <v>753</v>
      </c>
      <c r="K65" s="164" t="s">
        <v>509</v>
      </c>
      <c r="L65" s="164"/>
      <c r="M65" s="23">
        <f t="shared" si="9"/>
        <v>0</v>
      </c>
      <c r="N65" s="23">
        <f t="shared" si="9"/>
        <v>0</v>
      </c>
      <c r="O65" s="23">
        <f t="shared" si="9"/>
        <v>0</v>
      </c>
      <c r="P65" s="23">
        <f t="shared" si="9"/>
        <v>0</v>
      </c>
      <c r="Q65" s="23">
        <f t="shared" si="9"/>
        <v>0</v>
      </c>
    </row>
    <row r="66" spans="1:17">
      <c r="A66" s="27"/>
      <c r="H66" s="15"/>
      <c r="I66" s="18">
        <v>76</v>
      </c>
      <c r="J66" s="167" t="s">
        <v>469</v>
      </c>
      <c r="K66" s="167"/>
      <c r="L66" s="167"/>
      <c r="M66" s="22">
        <f>SUM(M67:M74)</f>
        <v>0</v>
      </c>
      <c r="N66" s="22">
        <f>SUM(N67:N74)</f>
        <v>0</v>
      </c>
      <c r="O66" s="22">
        <f>SUM(O67:O74)</f>
        <v>0</v>
      </c>
      <c r="P66" s="22">
        <f>SUM(P67:P74)</f>
        <v>0</v>
      </c>
      <c r="Q66" s="22">
        <f>SUM(Q67:Q74)</f>
        <v>0</v>
      </c>
    </row>
    <row r="67" spans="1:17">
      <c r="A67" s="28">
        <v>761</v>
      </c>
      <c r="B67" s="86">
        <v>0</v>
      </c>
      <c r="C67" s="86">
        <v>0</v>
      </c>
      <c r="D67" s="86">
        <v>0</v>
      </c>
      <c r="E67" s="86">
        <v>0</v>
      </c>
      <c r="F67" s="86">
        <v>0</v>
      </c>
      <c r="H67" s="15"/>
      <c r="I67" s="20"/>
      <c r="J67" s="20">
        <v>761</v>
      </c>
      <c r="K67" s="164" t="s">
        <v>510</v>
      </c>
      <c r="L67" s="164"/>
      <c r="M67" s="23">
        <f t="shared" ref="M67:M77" si="10">B67</f>
        <v>0</v>
      </c>
      <c r="N67" s="23">
        <f t="shared" ref="N67:N77" si="11">C67</f>
        <v>0</v>
      </c>
      <c r="O67" s="23">
        <f t="shared" ref="O67:O77" si="12">D67</f>
        <v>0</v>
      </c>
      <c r="P67" s="23">
        <f t="shared" ref="P67:P77" si="13">E67</f>
        <v>0</v>
      </c>
      <c r="Q67" s="23">
        <f t="shared" ref="Q67:Q77" si="14">F67</f>
        <v>0</v>
      </c>
    </row>
    <row r="68" spans="1:17">
      <c r="A68" s="28">
        <v>762</v>
      </c>
      <c r="B68" s="86">
        <v>0</v>
      </c>
      <c r="C68" s="86">
        <v>0</v>
      </c>
      <c r="D68" s="86">
        <v>0</v>
      </c>
      <c r="E68" s="86">
        <v>0</v>
      </c>
      <c r="F68" s="86">
        <v>0</v>
      </c>
      <c r="H68" s="15"/>
      <c r="I68" s="20"/>
      <c r="J68" s="20">
        <v>762</v>
      </c>
      <c r="K68" s="164" t="s">
        <v>471</v>
      </c>
      <c r="L68" s="164"/>
      <c r="M68" s="23">
        <f t="shared" si="10"/>
        <v>0</v>
      </c>
      <c r="N68" s="23">
        <f t="shared" si="11"/>
        <v>0</v>
      </c>
      <c r="O68" s="23">
        <f t="shared" si="12"/>
        <v>0</v>
      </c>
      <c r="P68" s="23">
        <f t="shared" si="13"/>
        <v>0</v>
      </c>
      <c r="Q68" s="23">
        <f t="shared" si="14"/>
        <v>0</v>
      </c>
    </row>
    <row r="69" spans="1:17">
      <c r="A69" s="28">
        <v>763</v>
      </c>
      <c r="B69" s="86">
        <v>0</v>
      </c>
      <c r="C69" s="86">
        <v>0</v>
      </c>
      <c r="D69" s="86">
        <v>0</v>
      </c>
      <c r="E69" s="86">
        <v>0</v>
      </c>
      <c r="F69" s="86">
        <v>0</v>
      </c>
      <c r="H69" s="15"/>
      <c r="I69" s="20"/>
      <c r="J69" s="20">
        <v>763</v>
      </c>
      <c r="K69" s="164" t="s">
        <v>472</v>
      </c>
      <c r="L69" s="164"/>
      <c r="M69" s="23">
        <f t="shared" si="10"/>
        <v>0</v>
      </c>
      <c r="N69" s="23">
        <f t="shared" si="11"/>
        <v>0</v>
      </c>
      <c r="O69" s="23">
        <f t="shared" si="12"/>
        <v>0</v>
      </c>
      <c r="P69" s="23">
        <f t="shared" si="13"/>
        <v>0</v>
      </c>
      <c r="Q69" s="23">
        <f t="shared" si="14"/>
        <v>0</v>
      </c>
    </row>
    <row r="70" spans="1:17">
      <c r="A70" s="28">
        <v>764</v>
      </c>
      <c r="B70" s="86">
        <v>0</v>
      </c>
      <c r="C70" s="86">
        <v>0</v>
      </c>
      <c r="D70" s="86">
        <v>0</v>
      </c>
      <c r="E70" s="86">
        <v>0</v>
      </c>
      <c r="F70" s="86">
        <v>0</v>
      </c>
      <c r="H70" s="15"/>
      <c r="I70" s="20"/>
      <c r="J70" s="20">
        <v>764</v>
      </c>
      <c r="K70" s="164" t="s">
        <v>473</v>
      </c>
      <c r="L70" s="164"/>
      <c r="M70" s="23">
        <f t="shared" si="10"/>
        <v>0</v>
      </c>
      <c r="N70" s="23">
        <f t="shared" si="11"/>
        <v>0</v>
      </c>
      <c r="O70" s="23">
        <f t="shared" si="12"/>
        <v>0</v>
      </c>
      <c r="P70" s="23">
        <f t="shared" si="13"/>
        <v>0</v>
      </c>
      <c r="Q70" s="23">
        <f t="shared" si="14"/>
        <v>0</v>
      </c>
    </row>
    <row r="71" spans="1:17">
      <c r="A71" s="28">
        <v>765</v>
      </c>
      <c r="B71" s="86">
        <v>0</v>
      </c>
      <c r="C71" s="86">
        <v>0</v>
      </c>
      <c r="D71" s="86">
        <v>0</v>
      </c>
      <c r="E71" s="86">
        <v>0</v>
      </c>
      <c r="F71" s="86">
        <v>0</v>
      </c>
      <c r="H71" s="15"/>
      <c r="I71" s="20"/>
      <c r="J71" s="20">
        <v>765</v>
      </c>
      <c r="K71" s="164" t="s">
        <v>474</v>
      </c>
      <c r="L71" s="164"/>
      <c r="M71" s="23">
        <f t="shared" si="10"/>
        <v>0</v>
      </c>
      <c r="N71" s="23">
        <f t="shared" si="11"/>
        <v>0</v>
      </c>
      <c r="O71" s="23">
        <f t="shared" si="12"/>
        <v>0</v>
      </c>
      <c r="P71" s="23">
        <f t="shared" si="13"/>
        <v>0</v>
      </c>
      <c r="Q71" s="23">
        <f t="shared" si="14"/>
        <v>0</v>
      </c>
    </row>
    <row r="72" spans="1:17">
      <c r="A72" s="28">
        <v>766</v>
      </c>
      <c r="B72" s="86">
        <v>0</v>
      </c>
      <c r="C72" s="86">
        <v>0</v>
      </c>
      <c r="D72" s="86">
        <v>0</v>
      </c>
      <c r="E72" s="86">
        <v>0</v>
      </c>
      <c r="F72" s="86">
        <v>0</v>
      </c>
      <c r="H72" s="15"/>
      <c r="I72" s="20"/>
      <c r="J72" s="20">
        <v>766</v>
      </c>
      <c r="K72" s="164" t="s">
        <v>511</v>
      </c>
      <c r="L72" s="164"/>
      <c r="M72" s="23">
        <f t="shared" si="10"/>
        <v>0</v>
      </c>
      <c r="N72" s="23">
        <f t="shared" si="11"/>
        <v>0</v>
      </c>
      <c r="O72" s="23">
        <f t="shared" si="12"/>
        <v>0</v>
      </c>
      <c r="P72" s="23">
        <f t="shared" si="13"/>
        <v>0</v>
      </c>
      <c r="Q72" s="23">
        <f t="shared" si="14"/>
        <v>0</v>
      </c>
    </row>
    <row r="73" spans="1:17">
      <c r="A73" s="28">
        <v>767</v>
      </c>
      <c r="B73" s="86">
        <v>0</v>
      </c>
      <c r="C73" s="86">
        <v>0</v>
      </c>
      <c r="D73" s="86">
        <v>0</v>
      </c>
      <c r="E73" s="86">
        <v>0</v>
      </c>
      <c r="F73" s="86">
        <v>0</v>
      </c>
      <c r="H73" s="15"/>
      <c r="I73" s="20"/>
      <c r="J73" s="20">
        <v>767</v>
      </c>
      <c r="K73" s="164" t="s">
        <v>476</v>
      </c>
      <c r="L73" s="164"/>
      <c r="M73" s="23">
        <f t="shared" si="10"/>
        <v>0</v>
      </c>
      <c r="N73" s="23">
        <f t="shared" si="11"/>
        <v>0</v>
      </c>
      <c r="O73" s="23">
        <f t="shared" si="12"/>
        <v>0</v>
      </c>
      <c r="P73" s="23">
        <f t="shared" si="13"/>
        <v>0</v>
      </c>
      <c r="Q73" s="23">
        <f t="shared" si="14"/>
        <v>0</v>
      </c>
    </row>
    <row r="74" spans="1:17">
      <c r="A74" s="28">
        <v>768</v>
      </c>
      <c r="B74" s="86">
        <v>0</v>
      </c>
      <c r="C74" s="86">
        <v>0</v>
      </c>
      <c r="D74" s="86">
        <v>0</v>
      </c>
      <c r="E74" s="86">
        <v>0</v>
      </c>
      <c r="F74" s="86">
        <v>0</v>
      </c>
      <c r="H74" s="15"/>
      <c r="I74" s="20"/>
      <c r="J74" s="20">
        <v>768</v>
      </c>
      <c r="K74" s="164" t="s">
        <v>477</v>
      </c>
      <c r="L74" s="164"/>
      <c r="M74" s="23">
        <f t="shared" si="10"/>
        <v>0</v>
      </c>
      <c r="N74" s="23">
        <f t="shared" si="11"/>
        <v>0</v>
      </c>
      <c r="O74" s="23">
        <f t="shared" si="12"/>
        <v>0</v>
      </c>
      <c r="P74" s="23">
        <f t="shared" si="13"/>
        <v>0</v>
      </c>
      <c r="Q74" s="23">
        <f t="shared" si="14"/>
        <v>0</v>
      </c>
    </row>
    <row r="75" spans="1:17">
      <c r="A75" s="26">
        <v>77</v>
      </c>
      <c r="B75" s="86">
        <v>0</v>
      </c>
      <c r="C75" s="86">
        <v>0</v>
      </c>
      <c r="D75" s="86">
        <v>0</v>
      </c>
      <c r="E75" s="86">
        <v>0</v>
      </c>
      <c r="F75" s="86">
        <v>0</v>
      </c>
      <c r="H75" s="15"/>
      <c r="I75" s="19">
        <v>77</v>
      </c>
      <c r="J75" s="168" t="s">
        <v>478</v>
      </c>
      <c r="K75" s="168"/>
      <c r="L75" s="168"/>
      <c r="M75" s="76">
        <f t="shared" si="10"/>
        <v>0</v>
      </c>
      <c r="N75" s="76">
        <f t="shared" si="11"/>
        <v>0</v>
      </c>
      <c r="O75" s="76">
        <f t="shared" si="12"/>
        <v>0</v>
      </c>
      <c r="P75" s="76">
        <f t="shared" si="13"/>
        <v>0</v>
      </c>
      <c r="Q75" s="76">
        <f t="shared" si="14"/>
        <v>0</v>
      </c>
    </row>
    <row r="76" spans="1:17">
      <c r="A76" s="26">
        <v>78</v>
      </c>
      <c r="B76" s="86">
        <v>5000</v>
      </c>
      <c r="C76" s="86">
        <v>5000</v>
      </c>
      <c r="D76" s="86">
        <v>2500</v>
      </c>
      <c r="E76" s="86">
        <v>2500</v>
      </c>
      <c r="F76" s="86">
        <v>0</v>
      </c>
      <c r="H76" s="15"/>
      <c r="I76" s="19">
        <v>78</v>
      </c>
      <c r="J76" s="168" t="s">
        <v>482</v>
      </c>
      <c r="K76" s="168"/>
      <c r="L76" s="168"/>
      <c r="M76" s="76">
        <f t="shared" si="10"/>
        <v>5000</v>
      </c>
      <c r="N76" s="76">
        <f t="shared" si="11"/>
        <v>5000</v>
      </c>
      <c r="O76" s="76">
        <f t="shared" si="12"/>
        <v>2500</v>
      </c>
      <c r="P76" s="76">
        <f t="shared" si="13"/>
        <v>2500</v>
      </c>
      <c r="Q76" s="76">
        <f t="shared" si="14"/>
        <v>0</v>
      </c>
    </row>
    <row r="77" spans="1:17">
      <c r="A77" s="26">
        <v>79</v>
      </c>
      <c r="B77" s="86">
        <v>0</v>
      </c>
      <c r="C77" s="86">
        <v>0</v>
      </c>
      <c r="D77" s="86">
        <v>0</v>
      </c>
      <c r="E77" s="86">
        <v>0</v>
      </c>
      <c r="F77" s="86">
        <v>0</v>
      </c>
      <c r="H77" s="15"/>
      <c r="I77" s="19">
        <v>79</v>
      </c>
      <c r="J77" s="168" t="s">
        <v>483</v>
      </c>
      <c r="K77" s="168"/>
      <c r="L77" s="168"/>
      <c r="M77" s="76">
        <f t="shared" si="10"/>
        <v>0</v>
      </c>
      <c r="N77" s="76">
        <f t="shared" si="11"/>
        <v>0</v>
      </c>
      <c r="O77" s="76">
        <f t="shared" si="12"/>
        <v>0</v>
      </c>
      <c r="P77" s="76">
        <f t="shared" si="13"/>
        <v>0</v>
      </c>
      <c r="Q77" s="76">
        <f t="shared" si="14"/>
        <v>0</v>
      </c>
    </row>
    <row r="78" spans="1:17">
      <c r="A78" s="27"/>
      <c r="H78" s="12">
        <v>8</v>
      </c>
      <c r="I78" s="165" t="s">
        <v>264</v>
      </c>
      <c r="J78" s="165"/>
      <c r="K78" s="165"/>
      <c r="L78" s="165"/>
      <c r="M78" s="21">
        <f>SUM(M79,M90,M93,M104,M107,M114,M119,M124)</f>
        <v>92700</v>
      </c>
      <c r="N78" s="21">
        <f>SUM(N79,N90,N93,N104,N107,N114,N119,N124)</f>
        <v>92700</v>
      </c>
      <c r="O78" s="21">
        <f>SUM(O79,O90,O93,O104,O107,O114,O119,O124)</f>
        <v>12700</v>
      </c>
      <c r="P78" s="21">
        <f>SUM(P79,P90,P93,P104,P107,P114,P119,P124)</f>
        <v>12700</v>
      </c>
      <c r="Q78" s="21">
        <f>SUM(Q79,Q90,Q93,Q104,Q107,Q114,Q119,Q124)</f>
        <v>0</v>
      </c>
    </row>
    <row r="79" spans="1:17">
      <c r="A79" s="27"/>
      <c r="H79" s="15"/>
      <c r="I79" s="18">
        <v>80</v>
      </c>
      <c r="J79" s="167" t="s">
        <v>512</v>
      </c>
      <c r="K79" s="167"/>
      <c r="L79" s="167"/>
      <c r="M79" s="22">
        <f>SUM(M80,M85)</f>
        <v>0</v>
      </c>
      <c r="N79" s="22">
        <f>SUM(N80,N85)</f>
        <v>0</v>
      </c>
      <c r="O79" s="22">
        <f>SUM(O80,O85)</f>
        <v>0</v>
      </c>
      <c r="P79" s="22">
        <f>SUM(P80,P85)</f>
        <v>0</v>
      </c>
      <c r="Q79" s="22">
        <f>SUM(Q80,Q85)</f>
        <v>0</v>
      </c>
    </row>
    <row r="80" spans="1:17">
      <c r="A80" s="27"/>
      <c r="H80" s="15"/>
      <c r="I80" s="20"/>
      <c r="J80" s="24">
        <v>800</v>
      </c>
      <c r="K80" s="166" t="s">
        <v>513</v>
      </c>
      <c r="L80" s="166"/>
      <c r="M80" s="22">
        <f>SUM(M81:M84)</f>
        <v>0</v>
      </c>
      <c r="N80" s="22">
        <f>SUM(N81:N84)</f>
        <v>0</v>
      </c>
      <c r="O80" s="22">
        <f>SUM(O81:O84)</f>
        <v>0</v>
      </c>
      <c r="P80" s="22">
        <f>SUM(P81:P84)</f>
        <v>0</v>
      </c>
      <c r="Q80" s="22">
        <f>SUM(Q81:Q84)</f>
        <v>0</v>
      </c>
    </row>
    <row r="81" spans="1:17">
      <c r="A81" s="28">
        <v>80000</v>
      </c>
      <c r="B81" s="86">
        <v>0</v>
      </c>
      <c r="C81" s="86">
        <v>0</v>
      </c>
      <c r="D81" s="86">
        <v>0</v>
      </c>
      <c r="E81" s="86">
        <v>0</v>
      </c>
      <c r="F81" s="86">
        <v>0</v>
      </c>
      <c r="H81" s="15"/>
      <c r="I81" s="20"/>
      <c r="J81" s="20"/>
      <c r="K81" s="20">
        <v>80000</v>
      </c>
      <c r="L81" s="85" t="s">
        <v>514</v>
      </c>
      <c r="M81" s="23">
        <f t="shared" ref="M81:Q84" si="15">B81</f>
        <v>0</v>
      </c>
      <c r="N81" s="23">
        <f t="shared" si="15"/>
        <v>0</v>
      </c>
      <c r="O81" s="23">
        <f t="shared" si="15"/>
        <v>0</v>
      </c>
      <c r="P81" s="23">
        <f t="shared" si="15"/>
        <v>0</v>
      </c>
      <c r="Q81" s="23">
        <f t="shared" si="15"/>
        <v>0</v>
      </c>
    </row>
    <row r="82" spans="1:17">
      <c r="A82" s="28">
        <v>80010</v>
      </c>
      <c r="B82" s="86">
        <v>0</v>
      </c>
      <c r="C82" s="86">
        <v>0</v>
      </c>
      <c r="D82" s="86">
        <v>0</v>
      </c>
      <c r="E82" s="86">
        <v>0</v>
      </c>
      <c r="F82" s="86">
        <v>0</v>
      </c>
      <c r="H82" s="15"/>
      <c r="I82" s="20"/>
      <c r="J82" s="20"/>
      <c r="K82" s="20">
        <v>80010</v>
      </c>
      <c r="L82" s="85" t="s">
        <v>462</v>
      </c>
      <c r="M82" s="23">
        <f t="shared" si="15"/>
        <v>0</v>
      </c>
      <c r="N82" s="23">
        <f t="shared" si="15"/>
        <v>0</v>
      </c>
      <c r="O82" s="23">
        <f t="shared" si="15"/>
        <v>0</v>
      </c>
      <c r="P82" s="23">
        <f t="shared" si="15"/>
        <v>0</v>
      </c>
      <c r="Q82" s="23">
        <f t="shared" si="15"/>
        <v>0</v>
      </c>
    </row>
    <row r="83" spans="1:17">
      <c r="A83" s="28">
        <v>80020</v>
      </c>
      <c r="B83" s="86">
        <v>0</v>
      </c>
      <c r="C83" s="86">
        <v>0</v>
      </c>
      <c r="D83" s="86">
        <v>0</v>
      </c>
      <c r="E83" s="86">
        <v>0</v>
      </c>
      <c r="F83" s="86">
        <v>0</v>
      </c>
      <c r="H83" s="15"/>
      <c r="I83" s="20"/>
      <c r="J83" s="20"/>
      <c r="K83" s="20">
        <v>80020</v>
      </c>
      <c r="L83" s="85" t="s">
        <v>469</v>
      </c>
      <c r="M83" s="23">
        <f t="shared" si="15"/>
        <v>0</v>
      </c>
      <c r="N83" s="23">
        <f t="shared" si="15"/>
        <v>0</v>
      </c>
      <c r="O83" s="23">
        <f t="shared" si="15"/>
        <v>0</v>
      </c>
      <c r="P83" s="23">
        <f t="shared" si="15"/>
        <v>0</v>
      </c>
      <c r="Q83" s="23">
        <f t="shared" si="15"/>
        <v>0</v>
      </c>
    </row>
    <row r="84" spans="1:17">
      <c r="A84" s="28">
        <v>80090</v>
      </c>
      <c r="B84" s="86">
        <v>0</v>
      </c>
      <c r="C84" s="86">
        <v>0</v>
      </c>
      <c r="D84" s="86">
        <v>0</v>
      </c>
      <c r="E84" s="86">
        <v>0</v>
      </c>
      <c r="F84" s="86">
        <v>0</v>
      </c>
      <c r="H84" s="15"/>
      <c r="I84" s="20"/>
      <c r="J84" s="20"/>
      <c r="K84" s="20">
        <v>80090</v>
      </c>
      <c r="L84" s="85" t="s">
        <v>515</v>
      </c>
      <c r="M84" s="23">
        <f t="shared" si="15"/>
        <v>0</v>
      </c>
      <c r="N84" s="23">
        <f t="shared" si="15"/>
        <v>0</v>
      </c>
      <c r="O84" s="23">
        <f t="shared" si="15"/>
        <v>0</v>
      </c>
      <c r="P84" s="23">
        <f t="shared" si="15"/>
        <v>0</v>
      </c>
      <c r="Q84" s="23">
        <f t="shared" si="15"/>
        <v>0</v>
      </c>
    </row>
    <row r="85" spans="1:17">
      <c r="A85" s="27"/>
      <c r="H85" s="15"/>
      <c r="I85" s="20"/>
      <c r="J85" s="24">
        <v>801</v>
      </c>
      <c r="K85" s="166" t="s">
        <v>516</v>
      </c>
      <c r="L85" s="166"/>
      <c r="M85" s="22">
        <f>SUM(M86:M89)</f>
        <v>0</v>
      </c>
      <c r="N85" s="22">
        <f>SUM(N86:N89)</f>
        <v>0</v>
      </c>
      <c r="O85" s="22">
        <f>SUM(O86:O89)</f>
        <v>0</v>
      </c>
      <c r="P85" s="22">
        <f>SUM(P86:P89)</f>
        <v>0</v>
      </c>
      <c r="Q85" s="22">
        <f>SUM(Q86:Q89)</f>
        <v>0</v>
      </c>
    </row>
    <row r="86" spans="1:17">
      <c r="A86" s="28">
        <v>80100</v>
      </c>
      <c r="B86" s="86">
        <v>0</v>
      </c>
      <c r="C86" s="86">
        <v>0</v>
      </c>
      <c r="D86" s="86">
        <v>0</v>
      </c>
      <c r="E86" s="86">
        <v>0</v>
      </c>
      <c r="F86" s="86">
        <v>0</v>
      </c>
      <c r="H86" s="15"/>
      <c r="I86" s="20"/>
      <c r="J86" s="20"/>
      <c r="K86" s="20">
        <v>80100</v>
      </c>
      <c r="L86" s="85" t="s">
        <v>514</v>
      </c>
      <c r="M86" s="23">
        <f t="shared" ref="M86:Q89" si="16">B86</f>
        <v>0</v>
      </c>
      <c r="N86" s="23">
        <f t="shared" si="16"/>
        <v>0</v>
      </c>
      <c r="O86" s="23">
        <f t="shared" si="16"/>
        <v>0</v>
      </c>
      <c r="P86" s="23">
        <f t="shared" si="16"/>
        <v>0</v>
      </c>
      <c r="Q86" s="23">
        <f t="shared" si="16"/>
        <v>0</v>
      </c>
    </row>
    <row r="87" spans="1:17">
      <c r="A87" s="28">
        <v>80110</v>
      </c>
      <c r="B87" s="86">
        <v>0</v>
      </c>
      <c r="C87" s="86">
        <v>0</v>
      </c>
      <c r="D87" s="86">
        <v>0</v>
      </c>
      <c r="E87" s="86">
        <v>0</v>
      </c>
      <c r="F87" s="86">
        <v>0</v>
      </c>
      <c r="H87" s="15"/>
      <c r="I87" s="20"/>
      <c r="J87" s="20"/>
      <c r="K87" s="20">
        <v>80110</v>
      </c>
      <c r="L87" s="85" t="s">
        <v>462</v>
      </c>
      <c r="M87" s="23">
        <f t="shared" si="16"/>
        <v>0</v>
      </c>
      <c r="N87" s="23">
        <f t="shared" si="16"/>
        <v>0</v>
      </c>
      <c r="O87" s="23">
        <f t="shared" si="16"/>
        <v>0</v>
      </c>
      <c r="P87" s="23">
        <f t="shared" si="16"/>
        <v>0</v>
      </c>
      <c r="Q87" s="23">
        <f t="shared" si="16"/>
        <v>0</v>
      </c>
    </row>
    <row r="88" spans="1:17">
      <c r="A88" s="28">
        <v>80120</v>
      </c>
      <c r="B88" s="86">
        <v>0</v>
      </c>
      <c r="C88" s="86">
        <v>0</v>
      </c>
      <c r="D88" s="86">
        <v>0</v>
      </c>
      <c r="E88" s="86">
        <v>0</v>
      </c>
      <c r="F88" s="86">
        <v>0</v>
      </c>
      <c r="H88" s="15"/>
      <c r="I88" s="20"/>
      <c r="J88" s="20"/>
      <c r="K88" s="20">
        <v>80120</v>
      </c>
      <c r="L88" s="85" t="s">
        <v>469</v>
      </c>
      <c r="M88" s="23">
        <f t="shared" si="16"/>
        <v>0</v>
      </c>
      <c r="N88" s="23">
        <f t="shared" si="16"/>
        <v>0</v>
      </c>
      <c r="O88" s="23">
        <f t="shared" si="16"/>
        <v>0</v>
      </c>
      <c r="P88" s="23">
        <f t="shared" si="16"/>
        <v>0</v>
      </c>
      <c r="Q88" s="23">
        <f t="shared" si="16"/>
        <v>0</v>
      </c>
    </row>
    <row r="89" spans="1:17">
      <c r="A89" s="28">
        <v>80190</v>
      </c>
      <c r="B89" s="86">
        <v>0</v>
      </c>
      <c r="C89" s="86">
        <v>0</v>
      </c>
      <c r="D89" s="86">
        <v>0</v>
      </c>
      <c r="E89" s="86">
        <v>0</v>
      </c>
      <c r="F89" s="86">
        <v>0</v>
      </c>
      <c r="H89" s="15"/>
      <c r="I89" s="20"/>
      <c r="J89" s="20"/>
      <c r="K89" s="20">
        <v>80190</v>
      </c>
      <c r="L89" s="85" t="s">
        <v>515</v>
      </c>
      <c r="M89" s="23">
        <f t="shared" si="16"/>
        <v>0</v>
      </c>
      <c r="N89" s="23">
        <f t="shared" si="16"/>
        <v>0</v>
      </c>
      <c r="O89" s="23">
        <f t="shared" si="16"/>
        <v>0</v>
      </c>
      <c r="P89" s="23">
        <f t="shared" si="16"/>
        <v>0</v>
      </c>
      <c r="Q89" s="23">
        <f t="shared" si="16"/>
        <v>0</v>
      </c>
    </row>
    <row r="90" spans="1:17">
      <c r="A90" s="27"/>
      <c r="H90" s="15"/>
      <c r="I90" s="18">
        <v>81</v>
      </c>
      <c r="J90" s="167" t="s">
        <v>517</v>
      </c>
      <c r="K90" s="167"/>
      <c r="L90" s="167"/>
      <c r="M90" s="22">
        <f>SUM(M91:M92)</f>
        <v>0</v>
      </c>
      <c r="N90" s="22">
        <f>SUM(N91:N92)</f>
        <v>0</v>
      </c>
      <c r="O90" s="22">
        <f>SUM(O91:O92)</f>
        <v>0</v>
      </c>
      <c r="P90" s="22">
        <f>SUM(P91:P92)</f>
        <v>0</v>
      </c>
      <c r="Q90" s="22">
        <f>SUM(Q91:Q92)</f>
        <v>0</v>
      </c>
    </row>
    <row r="91" spans="1:17">
      <c r="A91" s="28">
        <v>810</v>
      </c>
      <c r="B91" s="86">
        <v>0</v>
      </c>
      <c r="C91" s="86">
        <v>0</v>
      </c>
      <c r="D91" s="86">
        <v>0</v>
      </c>
      <c r="E91" s="86">
        <v>0</v>
      </c>
      <c r="F91" s="86">
        <v>0</v>
      </c>
      <c r="H91" s="15"/>
      <c r="I91" s="20"/>
      <c r="J91" s="20">
        <v>810</v>
      </c>
      <c r="K91" s="164" t="s">
        <v>518</v>
      </c>
      <c r="L91" s="164"/>
      <c r="M91" s="23">
        <f t="shared" ref="M91:Q92" si="17">B91</f>
        <v>0</v>
      </c>
      <c r="N91" s="23">
        <f t="shared" si="17"/>
        <v>0</v>
      </c>
      <c r="O91" s="23">
        <f t="shared" si="17"/>
        <v>0</v>
      </c>
      <c r="P91" s="23">
        <f t="shared" si="17"/>
        <v>0</v>
      </c>
      <c r="Q91" s="23">
        <f t="shared" si="17"/>
        <v>0</v>
      </c>
    </row>
    <row r="92" spans="1:17">
      <c r="A92" s="28">
        <v>811</v>
      </c>
      <c r="B92" s="86">
        <v>0</v>
      </c>
      <c r="C92" s="86">
        <v>0</v>
      </c>
      <c r="D92" s="86">
        <v>0</v>
      </c>
      <c r="E92" s="86">
        <v>0</v>
      </c>
      <c r="F92" s="86">
        <v>0</v>
      </c>
      <c r="H92" s="15"/>
      <c r="I92" s="20"/>
      <c r="J92" s="20">
        <v>811</v>
      </c>
      <c r="K92" s="164" t="s">
        <v>519</v>
      </c>
      <c r="L92" s="164"/>
      <c r="M92" s="23">
        <f t="shared" si="17"/>
        <v>0</v>
      </c>
      <c r="N92" s="23">
        <f t="shared" si="17"/>
        <v>0</v>
      </c>
      <c r="O92" s="23">
        <f t="shared" si="17"/>
        <v>0</v>
      </c>
      <c r="P92" s="23">
        <f t="shared" si="17"/>
        <v>0</v>
      </c>
      <c r="Q92" s="23">
        <f t="shared" si="17"/>
        <v>0</v>
      </c>
    </row>
    <row r="93" spans="1:17">
      <c r="A93" s="27"/>
      <c r="H93" s="15"/>
      <c r="I93" s="18">
        <v>82</v>
      </c>
      <c r="J93" s="166" t="s">
        <v>545</v>
      </c>
      <c r="K93" s="167"/>
      <c r="L93" s="167"/>
      <c r="M93" s="22">
        <f>SUM(M94,M99)</f>
        <v>0</v>
      </c>
      <c r="N93" s="22">
        <f>SUM(N94,N99)</f>
        <v>0</v>
      </c>
      <c r="O93" s="22">
        <f>SUM(O94,O99)</f>
        <v>0</v>
      </c>
      <c r="P93" s="22">
        <f>SUM(P94,P99)</f>
        <v>0</v>
      </c>
      <c r="Q93" s="22">
        <f>SUM(Q94,Q99)</f>
        <v>0</v>
      </c>
    </row>
    <row r="94" spans="1:17">
      <c r="A94" s="27"/>
      <c r="H94" s="15"/>
      <c r="I94" s="20"/>
      <c r="J94" s="24">
        <v>820</v>
      </c>
      <c r="K94" s="166" t="s">
        <v>546</v>
      </c>
      <c r="L94" s="166"/>
      <c r="M94" s="22">
        <f>SUM(M95:M98)</f>
        <v>0</v>
      </c>
      <c r="N94" s="22">
        <f>SUM(N95:N98)</f>
        <v>0</v>
      </c>
      <c r="O94" s="22">
        <f>SUM(O95:O98)</f>
        <v>0</v>
      </c>
      <c r="P94" s="22">
        <f>SUM(P95:P98)</f>
        <v>0</v>
      </c>
      <c r="Q94" s="22">
        <f>SUM(Q95:Q98)</f>
        <v>0</v>
      </c>
    </row>
    <row r="95" spans="1:17">
      <c r="A95" s="28">
        <v>82000</v>
      </c>
      <c r="B95" s="86">
        <v>0</v>
      </c>
      <c r="C95" s="86">
        <v>0</v>
      </c>
      <c r="D95" s="86">
        <v>0</v>
      </c>
      <c r="E95" s="86">
        <v>0</v>
      </c>
      <c r="F95" s="86">
        <v>0</v>
      </c>
      <c r="H95" s="15"/>
      <c r="I95" s="20"/>
      <c r="J95" s="20"/>
      <c r="K95" s="20">
        <v>82000</v>
      </c>
      <c r="L95" s="85" t="s">
        <v>514</v>
      </c>
      <c r="M95" s="23">
        <f t="shared" ref="M95:Q98" si="18">B95</f>
        <v>0</v>
      </c>
      <c r="N95" s="23">
        <f t="shared" si="18"/>
        <v>0</v>
      </c>
      <c r="O95" s="23">
        <f t="shared" si="18"/>
        <v>0</v>
      </c>
      <c r="P95" s="23">
        <f t="shared" si="18"/>
        <v>0</v>
      </c>
      <c r="Q95" s="23">
        <f t="shared" si="18"/>
        <v>0</v>
      </c>
    </row>
    <row r="96" spans="1:17">
      <c r="A96" s="28">
        <v>82010</v>
      </c>
      <c r="B96" s="86">
        <v>0</v>
      </c>
      <c r="C96" s="86">
        <v>0</v>
      </c>
      <c r="D96" s="86">
        <v>0</v>
      </c>
      <c r="E96" s="86">
        <v>0</v>
      </c>
      <c r="F96" s="86">
        <v>0</v>
      </c>
      <c r="H96" s="15"/>
      <c r="I96" s="20"/>
      <c r="J96" s="20"/>
      <c r="K96" s="20">
        <v>82010</v>
      </c>
      <c r="L96" s="85" t="s">
        <v>462</v>
      </c>
      <c r="M96" s="23">
        <f t="shared" si="18"/>
        <v>0</v>
      </c>
      <c r="N96" s="23">
        <f t="shared" si="18"/>
        <v>0</v>
      </c>
      <c r="O96" s="23">
        <f t="shared" si="18"/>
        <v>0</v>
      </c>
      <c r="P96" s="23">
        <f t="shared" si="18"/>
        <v>0</v>
      </c>
      <c r="Q96" s="23">
        <f t="shared" si="18"/>
        <v>0</v>
      </c>
    </row>
    <row r="97" spans="1:17">
      <c r="A97" s="28">
        <v>82020</v>
      </c>
      <c r="B97" s="86">
        <v>0</v>
      </c>
      <c r="C97" s="86">
        <v>0</v>
      </c>
      <c r="D97" s="86">
        <v>0</v>
      </c>
      <c r="E97" s="86">
        <v>0</v>
      </c>
      <c r="F97" s="86">
        <v>0</v>
      </c>
      <c r="H97" s="15"/>
      <c r="I97" s="20"/>
      <c r="J97" s="20"/>
      <c r="K97" s="20">
        <v>82020</v>
      </c>
      <c r="L97" s="85" t="s">
        <v>469</v>
      </c>
      <c r="M97" s="23">
        <f t="shared" si="18"/>
        <v>0</v>
      </c>
      <c r="N97" s="23">
        <f t="shared" si="18"/>
        <v>0</v>
      </c>
      <c r="O97" s="23">
        <f t="shared" si="18"/>
        <v>0</v>
      </c>
      <c r="P97" s="23">
        <f t="shared" si="18"/>
        <v>0</v>
      </c>
      <c r="Q97" s="23">
        <f t="shared" si="18"/>
        <v>0</v>
      </c>
    </row>
    <row r="98" spans="1:17">
      <c r="A98" s="28">
        <v>82090</v>
      </c>
      <c r="B98" s="86">
        <v>0</v>
      </c>
      <c r="C98" s="86">
        <v>0</v>
      </c>
      <c r="D98" s="86">
        <v>0</v>
      </c>
      <c r="E98" s="86">
        <v>0</v>
      </c>
      <c r="F98" s="86">
        <v>0</v>
      </c>
      <c r="H98" s="15"/>
      <c r="I98" s="20"/>
      <c r="J98" s="20"/>
      <c r="K98" s="20">
        <v>82090</v>
      </c>
      <c r="L98" s="85" t="s">
        <v>515</v>
      </c>
      <c r="M98" s="23">
        <f t="shared" si="18"/>
        <v>0</v>
      </c>
      <c r="N98" s="23">
        <f t="shared" si="18"/>
        <v>0</v>
      </c>
      <c r="O98" s="23">
        <f t="shared" si="18"/>
        <v>0</v>
      </c>
      <c r="P98" s="23">
        <f t="shared" si="18"/>
        <v>0</v>
      </c>
      <c r="Q98" s="23">
        <f t="shared" si="18"/>
        <v>0</v>
      </c>
    </row>
    <row r="99" spans="1:17">
      <c r="A99" s="27"/>
      <c r="H99" s="15"/>
      <c r="I99" s="20"/>
      <c r="J99" s="24">
        <v>821</v>
      </c>
      <c r="K99" s="166" t="s">
        <v>547</v>
      </c>
      <c r="L99" s="166"/>
      <c r="M99" s="22">
        <f>SUM(M100:M103)</f>
        <v>0</v>
      </c>
      <c r="N99" s="22">
        <f>SUM(N100:N103)</f>
        <v>0</v>
      </c>
      <c r="O99" s="22">
        <f>SUM(O100:O103)</f>
        <v>0</v>
      </c>
      <c r="P99" s="22">
        <f>SUM(P100:P103)</f>
        <v>0</v>
      </c>
      <c r="Q99" s="22">
        <f>SUM(Q100:Q103)</f>
        <v>0</v>
      </c>
    </row>
    <row r="100" spans="1:17">
      <c r="A100" s="28">
        <v>82100</v>
      </c>
      <c r="B100" s="86">
        <v>0</v>
      </c>
      <c r="C100" s="86">
        <v>0</v>
      </c>
      <c r="D100" s="86">
        <v>0</v>
      </c>
      <c r="E100" s="86">
        <v>0</v>
      </c>
      <c r="F100" s="86">
        <v>0</v>
      </c>
      <c r="H100" s="15"/>
      <c r="I100" s="20"/>
      <c r="J100" s="20"/>
      <c r="K100" s="20">
        <v>82100</v>
      </c>
      <c r="L100" s="85" t="s">
        <v>514</v>
      </c>
      <c r="M100" s="23">
        <f t="shared" ref="M100:Q103" si="19">B100</f>
        <v>0</v>
      </c>
      <c r="N100" s="23">
        <f t="shared" si="19"/>
        <v>0</v>
      </c>
      <c r="O100" s="23">
        <f t="shared" si="19"/>
        <v>0</v>
      </c>
      <c r="P100" s="23">
        <f t="shared" si="19"/>
        <v>0</v>
      </c>
      <c r="Q100" s="23">
        <f t="shared" si="19"/>
        <v>0</v>
      </c>
    </row>
    <row r="101" spans="1:17">
      <c r="A101" s="28">
        <v>82110</v>
      </c>
      <c r="B101" s="86">
        <v>0</v>
      </c>
      <c r="C101" s="86">
        <v>0</v>
      </c>
      <c r="D101" s="86">
        <v>0</v>
      </c>
      <c r="E101" s="86">
        <v>0</v>
      </c>
      <c r="F101" s="86">
        <v>0</v>
      </c>
      <c r="H101" s="15"/>
      <c r="I101" s="20"/>
      <c r="J101" s="20"/>
      <c r="K101" s="20">
        <v>82110</v>
      </c>
      <c r="L101" s="85" t="s">
        <v>462</v>
      </c>
      <c r="M101" s="23">
        <f t="shared" si="19"/>
        <v>0</v>
      </c>
      <c r="N101" s="23">
        <f t="shared" si="19"/>
        <v>0</v>
      </c>
      <c r="O101" s="23">
        <f t="shared" si="19"/>
        <v>0</v>
      </c>
      <c r="P101" s="23">
        <f t="shared" si="19"/>
        <v>0</v>
      </c>
      <c r="Q101" s="23">
        <f t="shared" si="19"/>
        <v>0</v>
      </c>
    </row>
    <row r="102" spans="1:17">
      <c r="A102" s="28">
        <v>82120</v>
      </c>
      <c r="B102" s="86">
        <v>0</v>
      </c>
      <c r="C102" s="86">
        <v>0</v>
      </c>
      <c r="D102" s="86">
        <v>0</v>
      </c>
      <c r="E102" s="86">
        <v>0</v>
      </c>
      <c r="F102" s="86">
        <v>0</v>
      </c>
      <c r="H102" s="15"/>
      <c r="I102" s="20"/>
      <c r="J102" s="20"/>
      <c r="K102" s="20">
        <v>82120</v>
      </c>
      <c r="L102" s="85" t="s">
        <v>469</v>
      </c>
      <c r="M102" s="23">
        <f t="shared" si="19"/>
        <v>0</v>
      </c>
      <c r="N102" s="23">
        <f t="shared" si="19"/>
        <v>0</v>
      </c>
      <c r="O102" s="23">
        <f t="shared" si="19"/>
        <v>0</v>
      </c>
      <c r="P102" s="23">
        <f t="shared" si="19"/>
        <v>0</v>
      </c>
      <c r="Q102" s="23">
        <f t="shared" si="19"/>
        <v>0</v>
      </c>
    </row>
    <row r="103" spans="1:17">
      <c r="A103" s="28">
        <v>82190</v>
      </c>
      <c r="B103" s="86">
        <v>0</v>
      </c>
      <c r="C103" s="86">
        <v>0</v>
      </c>
      <c r="D103" s="86">
        <v>0</v>
      </c>
      <c r="E103" s="86">
        <v>0</v>
      </c>
      <c r="F103" s="86">
        <v>0</v>
      </c>
      <c r="H103" s="15"/>
      <c r="I103" s="20"/>
      <c r="J103" s="20"/>
      <c r="K103" s="20">
        <v>82190</v>
      </c>
      <c r="L103" s="85" t="s">
        <v>515</v>
      </c>
      <c r="M103" s="23">
        <f t="shared" si="19"/>
        <v>0</v>
      </c>
      <c r="N103" s="23">
        <f t="shared" si="19"/>
        <v>0</v>
      </c>
      <c r="O103" s="23">
        <f t="shared" si="19"/>
        <v>0</v>
      </c>
      <c r="P103" s="23">
        <f t="shared" si="19"/>
        <v>0</v>
      </c>
      <c r="Q103" s="23">
        <f t="shared" si="19"/>
        <v>0</v>
      </c>
    </row>
    <row r="104" spans="1:17">
      <c r="A104" s="27"/>
      <c r="H104" s="15"/>
      <c r="I104" s="18">
        <v>83</v>
      </c>
      <c r="J104" s="166" t="s">
        <v>548</v>
      </c>
      <c r="K104" s="167"/>
      <c r="L104" s="167"/>
      <c r="M104" s="22">
        <f>SUM(M105:M106)</f>
        <v>92700</v>
      </c>
      <c r="N104" s="22">
        <f>SUM(N105:N106)</f>
        <v>92700</v>
      </c>
      <c r="O104" s="22">
        <f>SUM(O105:O106)</f>
        <v>12700</v>
      </c>
      <c r="P104" s="22">
        <f>SUM(P105:P106)</f>
        <v>12700</v>
      </c>
      <c r="Q104" s="22">
        <f>SUM(Q105:Q106)</f>
        <v>0</v>
      </c>
    </row>
    <row r="105" spans="1:17">
      <c r="A105" s="28">
        <v>830</v>
      </c>
      <c r="B105" s="86">
        <v>92700</v>
      </c>
      <c r="C105" s="86">
        <v>92700</v>
      </c>
      <c r="D105" s="86">
        <v>12700</v>
      </c>
      <c r="E105" s="86">
        <v>12700</v>
      </c>
      <c r="F105" s="86">
        <v>0</v>
      </c>
      <c r="H105" s="15"/>
      <c r="I105" s="20"/>
      <c r="J105" s="20">
        <v>830</v>
      </c>
      <c r="K105" s="164" t="s">
        <v>549</v>
      </c>
      <c r="L105" s="164"/>
      <c r="M105" s="23">
        <f t="shared" ref="M105:Q106" si="20">B105</f>
        <v>92700</v>
      </c>
      <c r="N105" s="23">
        <f t="shared" si="20"/>
        <v>92700</v>
      </c>
      <c r="O105" s="23">
        <f t="shared" si="20"/>
        <v>12700</v>
      </c>
      <c r="P105" s="23">
        <f t="shared" si="20"/>
        <v>12700</v>
      </c>
      <c r="Q105" s="23">
        <f t="shared" si="20"/>
        <v>0</v>
      </c>
    </row>
    <row r="106" spans="1:17">
      <c r="A106" s="28">
        <v>831</v>
      </c>
      <c r="B106" s="86">
        <v>0</v>
      </c>
      <c r="C106" s="86">
        <v>0</v>
      </c>
      <c r="D106" s="86">
        <v>0</v>
      </c>
      <c r="E106" s="86">
        <v>0</v>
      </c>
      <c r="F106" s="86">
        <v>0</v>
      </c>
      <c r="H106" s="15"/>
      <c r="I106" s="20"/>
      <c r="J106" s="20">
        <v>831</v>
      </c>
      <c r="K106" s="164" t="s">
        <v>550</v>
      </c>
      <c r="L106" s="164"/>
      <c r="M106" s="23">
        <f t="shared" si="20"/>
        <v>0</v>
      </c>
      <c r="N106" s="23">
        <f t="shared" si="20"/>
        <v>0</v>
      </c>
      <c r="O106" s="23">
        <f t="shared" si="20"/>
        <v>0</v>
      </c>
      <c r="P106" s="23">
        <f t="shared" si="20"/>
        <v>0</v>
      </c>
      <c r="Q106" s="23">
        <f t="shared" si="20"/>
        <v>0</v>
      </c>
    </row>
    <row r="107" spans="1:17">
      <c r="A107" s="27"/>
      <c r="H107" s="15"/>
      <c r="I107" s="18">
        <v>84</v>
      </c>
      <c r="J107" s="167" t="s">
        <v>520</v>
      </c>
      <c r="K107" s="167"/>
      <c r="L107" s="167"/>
      <c r="M107" s="22">
        <f>SUM(M108,M111)</f>
        <v>0</v>
      </c>
      <c r="N107" s="22">
        <f>SUM(N108,N111)</f>
        <v>0</v>
      </c>
      <c r="O107" s="22">
        <f>SUM(O108,O111)</f>
        <v>0</v>
      </c>
      <c r="P107" s="22">
        <f>SUM(P108,P111)</f>
        <v>0</v>
      </c>
      <c r="Q107" s="22">
        <f>SUM(Q108,Q111)</f>
        <v>0</v>
      </c>
    </row>
    <row r="108" spans="1:17">
      <c r="A108" s="27"/>
      <c r="H108" s="15"/>
      <c r="I108" s="20"/>
      <c r="J108" s="24">
        <v>840</v>
      </c>
      <c r="K108" s="166" t="s">
        <v>521</v>
      </c>
      <c r="L108" s="166"/>
      <c r="M108" s="22">
        <f>SUM(M109:M110)</f>
        <v>0</v>
      </c>
      <c r="N108" s="22">
        <f>SUM(N109:N110)</f>
        <v>0</v>
      </c>
      <c r="O108" s="22">
        <f>SUM(O109:O110)</f>
        <v>0</v>
      </c>
      <c r="P108" s="22">
        <f>SUM(P109:P110)</f>
        <v>0</v>
      </c>
      <c r="Q108" s="22">
        <f>SUM(Q109:Q110)</f>
        <v>0</v>
      </c>
    </row>
    <row r="109" spans="1:17">
      <c r="A109" s="28">
        <v>84000</v>
      </c>
      <c r="B109" s="86">
        <v>0</v>
      </c>
      <c r="C109" s="86">
        <v>0</v>
      </c>
      <c r="D109" s="86">
        <v>0</v>
      </c>
      <c r="E109" s="86">
        <v>0</v>
      </c>
      <c r="F109" s="86">
        <v>0</v>
      </c>
      <c r="H109" s="15"/>
      <c r="I109" s="20"/>
      <c r="J109" s="20"/>
      <c r="K109" s="20">
        <v>84000</v>
      </c>
      <c r="L109" s="85" t="s">
        <v>522</v>
      </c>
      <c r="M109" s="23">
        <f t="shared" ref="M109:Q110" si="21">B109</f>
        <v>0</v>
      </c>
      <c r="N109" s="23">
        <f t="shared" si="21"/>
        <v>0</v>
      </c>
      <c r="O109" s="23">
        <f t="shared" si="21"/>
        <v>0</v>
      </c>
      <c r="P109" s="23">
        <f t="shared" si="21"/>
        <v>0</v>
      </c>
      <c r="Q109" s="23">
        <f t="shared" si="21"/>
        <v>0</v>
      </c>
    </row>
    <row r="110" spans="1:17">
      <c r="A110" s="28">
        <v>84010</v>
      </c>
      <c r="B110" s="86">
        <v>0</v>
      </c>
      <c r="C110" s="86">
        <v>0</v>
      </c>
      <c r="D110" s="86">
        <v>0</v>
      </c>
      <c r="E110" s="86">
        <v>0</v>
      </c>
      <c r="F110" s="86">
        <v>0</v>
      </c>
      <c r="H110" s="15"/>
      <c r="I110" s="20"/>
      <c r="J110" s="20"/>
      <c r="K110" s="20">
        <v>84010</v>
      </c>
      <c r="L110" s="85" t="s">
        <v>523</v>
      </c>
      <c r="M110" s="23">
        <f t="shared" si="21"/>
        <v>0</v>
      </c>
      <c r="N110" s="23">
        <f t="shared" si="21"/>
        <v>0</v>
      </c>
      <c r="O110" s="23">
        <f t="shared" si="21"/>
        <v>0</v>
      </c>
      <c r="P110" s="23">
        <f t="shared" si="21"/>
        <v>0</v>
      </c>
      <c r="Q110" s="23">
        <f t="shared" si="21"/>
        <v>0</v>
      </c>
    </row>
    <row r="111" spans="1:17">
      <c r="A111" s="27"/>
      <c r="H111" s="15"/>
      <c r="I111" s="20"/>
      <c r="J111" s="24">
        <v>841</v>
      </c>
      <c r="K111" s="166" t="s">
        <v>524</v>
      </c>
      <c r="L111" s="166"/>
      <c r="M111" s="22">
        <f>SUM(M112:M113)</f>
        <v>0</v>
      </c>
      <c r="N111" s="22">
        <f>SUM(N112:N113)</f>
        <v>0</v>
      </c>
      <c r="O111" s="22">
        <f>SUM(O112:O113)</f>
        <v>0</v>
      </c>
      <c r="P111" s="22">
        <f>SUM(P112:P113)</f>
        <v>0</v>
      </c>
      <c r="Q111" s="22">
        <f>SUM(Q112:Q113)</f>
        <v>0</v>
      </c>
    </row>
    <row r="112" spans="1:17">
      <c r="A112" s="28">
        <v>84100</v>
      </c>
      <c r="B112" s="86">
        <v>0</v>
      </c>
      <c r="C112" s="86">
        <v>0</v>
      </c>
      <c r="D112" s="86">
        <v>0</v>
      </c>
      <c r="E112" s="86">
        <v>0</v>
      </c>
      <c r="F112" s="86">
        <v>0</v>
      </c>
      <c r="H112" s="15"/>
      <c r="I112" s="20"/>
      <c r="J112" s="20"/>
      <c r="K112" s="20">
        <v>84100</v>
      </c>
      <c r="L112" s="85" t="s">
        <v>522</v>
      </c>
      <c r="M112" s="23">
        <f t="shared" ref="M112:Q113" si="22">B112</f>
        <v>0</v>
      </c>
      <c r="N112" s="23">
        <f t="shared" si="22"/>
        <v>0</v>
      </c>
      <c r="O112" s="23">
        <f t="shared" si="22"/>
        <v>0</v>
      </c>
      <c r="P112" s="23">
        <f t="shared" si="22"/>
        <v>0</v>
      </c>
      <c r="Q112" s="23">
        <f t="shared" si="22"/>
        <v>0</v>
      </c>
    </row>
    <row r="113" spans="1:17">
      <c r="A113" s="28">
        <v>84110</v>
      </c>
      <c r="B113" s="86">
        <v>0</v>
      </c>
      <c r="C113" s="86">
        <v>0</v>
      </c>
      <c r="D113" s="86">
        <v>0</v>
      </c>
      <c r="E113" s="86">
        <v>0</v>
      </c>
      <c r="F113" s="86">
        <v>0</v>
      </c>
      <c r="H113" s="15"/>
      <c r="I113" s="20"/>
      <c r="J113" s="20"/>
      <c r="K113" s="20">
        <v>84110</v>
      </c>
      <c r="L113" s="85" t="s">
        <v>523</v>
      </c>
      <c r="M113" s="23">
        <f t="shared" si="22"/>
        <v>0</v>
      </c>
      <c r="N113" s="23">
        <f t="shared" si="22"/>
        <v>0</v>
      </c>
      <c r="O113" s="23">
        <f t="shared" si="22"/>
        <v>0</v>
      </c>
      <c r="P113" s="23">
        <f t="shared" si="22"/>
        <v>0</v>
      </c>
      <c r="Q113" s="23">
        <f t="shared" si="22"/>
        <v>0</v>
      </c>
    </row>
    <row r="114" spans="1:17">
      <c r="A114" s="27"/>
      <c r="H114" s="15"/>
      <c r="I114" s="18">
        <v>85</v>
      </c>
      <c r="J114" s="167" t="s">
        <v>525</v>
      </c>
      <c r="K114" s="167"/>
      <c r="L114" s="167"/>
      <c r="M114" s="22">
        <f>SUM(M115)</f>
        <v>0</v>
      </c>
      <c r="N114" s="22">
        <f>SUM(N115)</f>
        <v>0</v>
      </c>
      <c r="O114" s="22">
        <f>SUM(O115)</f>
        <v>0</v>
      </c>
      <c r="P114" s="22">
        <f>SUM(P115)</f>
        <v>0</v>
      </c>
      <c r="Q114" s="22">
        <f>SUM(Q115)</f>
        <v>0</v>
      </c>
    </row>
    <row r="115" spans="1:17">
      <c r="A115" s="27"/>
      <c r="H115" s="15"/>
      <c r="I115" s="20"/>
      <c r="J115" s="24">
        <v>850</v>
      </c>
      <c r="K115" s="166" t="s">
        <v>525</v>
      </c>
      <c r="L115" s="166"/>
      <c r="M115" s="22">
        <f>SUM(M116:M118)</f>
        <v>0</v>
      </c>
      <c r="N115" s="22">
        <f>SUM(N116:N118)</f>
        <v>0</v>
      </c>
      <c r="O115" s="22">
        <f>SUM(O116:O118)</f>
        <v>0</v>
      </c>
      <c r="P115" s="22">
        <f>SUM(P116:P118)</f>
        <v>0</v>
      </c>
      <c r="Q115" s="22">
        <f>SUM(Q116:Q118)</f>
        <v>0</v>
      </c>
    </row>
    <row r="116" spans="1:17">
      <c r="A116" s="28">
        <v>85010</v>
      </c>
      <c r="B116" s="86">
        <v>0</v>
      </c>
      <c r="C116" s="86">
        <v>0</v>
      </c>
      <c r="D116" s="86">
        <v>0</v>
      </c>
      <c r="E116" s="86">
        <v>0</v>
      </c>
      <c r="F116" s="86">
        <v>0</v>
      </c>
      <c r="H116" s="15"/>
      <c r="I116" s="20"/>
      <c r="J116" s="20"/>
      <c r="K116" s="20">
        <v>85010</v>
      </c>
      <c r="L116" s="94" t="s">
        <v>668</v>
      </c>
      <c r="M116" s="23">
        <f t="shared" ref="M116:Q118" si="23">B116</f>
        <v>0</v>
      </c>
      <c r="N116" s="23">
        <f t="shared" si="23"/>
        <v>0</v>
      </c>
      <c r="O116" s="23">
        <f t="shared" si="23"/>
        <v>0</v>
      </c>
      <c r="P116" s="23">
        <f t="shared" si="23"/>
        <v>0</v>
      </c>
      <c r="Q116" s="23">
        <f t="shared" si="23"/>
        <v>0</v>
      </c>
    </row>
    <row r="117" spans="1:17">
      <c r="A117" s="28">
        <v>85020</v>
      </c>
      <c r="B117" s="86">
        <v>0</v>
      </c>
      <c r="C117" s="86">
        <v>0</v>
      </c>
      <c r="D117" s="86">
        <v>0</v>
      </c>
      <c r="E117" s="86">
        <v>0</v>
      </c>
      <c r="F117" s="86">
        <v>0</v>
      </c>
      <c r="H117" s="15"/>
      <c r="I117" s="20"/>
      <c r="J117" s="20"/>
      <c r="K117" s="20">
        <v>85020</v>
      </c>
      <c r="L117" s="85" t="s">
        <v>526</v>
      </c>
      <c r="M117" s="23">
        <f t="shared" si="23"/>
        <v>0</v>
      </c>
      <c r="N117" s="23">
        <f t="shared" si="23"/>
        <v>0</v>
      </c>
      <c r="O117" s="23">
        <f t="shared" si="23"/>
        <v>0</v>
      </c>
      <c r="P117" s="23">
        <f t="shared" si="23"/>
        <v>0</v>
      </c>
      <c r="Q117" s="23">
        <f t="shared" si="23"/>
        <v>0</v>
      </c>
    </row>
    <row r="118" spans="1:17">
      <c r="A118" s="28">
        <v>85090</v>
      </c>
      <c r="B118" s="86">
        <v>0</v>
      </c>
      <c r="C118" s="86">
        <v>0</v>
      </c>
      <c r="D118" s="86">
        <v>0</v>
      </c>
      <c r="E118" s="86">
        <v>0</v>
      </c>
      <c r="F118" s="86">
        <v>0</v>
      </c>
      <c r="H118" s="15"/>
      <c r="I118" s="20"/>
      <c r="J118" s="20"/>
      <c r="K118" s="20">
        <v>85090</v>
      </c>
      <c r="L118" s="85" t="s">
        <v>527</v>
      </c>
      <c r="M118" s="23">
        <f t="shared" si="23"/>
        <v>0</v>
      </c>
      <c r="N118" s="23">
        <f t="shared" si="23"/>
        <v>0</v>
      </c>
      <c r="O118" s="23">
        <f t="shared" si="23"/>
        <v>0</v>
      </c>
      <c r="P118" s="23">
        <f t="shared" si="23"/>
        <v>0</v>
      </c>
      <c r="Q118" s="23">
        <f t="shared" si="23"/>
        <v>0</v>
      </c>
    </row>
    <row r="119" spans="1:17">
      <c r="A119" s="27"/>
      <c r="H119" s="15"/>
      <c r="I119" s="18">
        <v>86</v>
      </c>
      <c r="J119" s="167" t="s">
        <v>528</v>
      </c>
      <c r="K119" s="167"/>
      <c r="L119" s="167"/>
      <c r="M119" s="22">
        <f>SUM(M120)</f>
        <v>0</v>
      </c>
      <c r="N119" s="22">
        <f>SUM(N120)</f>
        <v>0</v>
      </c>
      <c r="O119" s="22">
        <f>SUM(O120)</f>
        <v>0</v>
      </c>
      <c r="P119" s="22">
        <f>SUM(P120)</f>
        <v>0</v>
      </c>
      <c r="Q119" s="22">
        <f>SUM(Q120)</f>
        <v>0</v>
      </c>
    </row>
    <row r="120" spans="1:17">
      <c r="A120" s="27"/>
      <c r="H120" s="15"/>
      <c r="I120" s="20"/>
      <c r="J120" s="24">
        <v>860</v>
      </c>
      <c r="K120" s="166" t="s">
        <v>528</v>
      </c>
      <c r="L120" s="166"/>
      <c r="M120" s="22">
        <f>SUM(M121:M123)</f>
        <v>0</v>
      </c>
      <c r="N120" s="22">
        <f>SUM(N121:N123)</f>
        <v>0</v>
      </c>
      <c r="O120" s="22">
        <f>SUM(O121:O123)</f>
        <v>0</v>
      </c>
      <c r="P120" s="22">
        <f>SUM(P121:P123)</f>
        <v>0</v>
      </c>
      <c r="Q120" s="22">
        <f>SUM(Q121:Q123)</f>
        <v>0</v>
      </c>
    </row>
    <row r="121" spans="1:17">
      <c r="A121" s="28">
        <v>86010</v>
      </c>
      <c r="B121" s="86">
        <v>0</v>
      </c>
      <c r="C121" s="86">
        <v>0</v>
      </c>
      <c r="D121" s="86">
        <v>0</v>
      </c>
      <c r="E121" s="86">
        <v>0</v>
      </c>
      <c r="F121" s="86">
        <v>0</v>
      </c>
      <c r="H121" s="15"/>
      <c r="I121" s="20"/>
      <c r="J121" s="20"/>
      <c r="K121" s="20">
        <v>86010</v>
      </c>
      <c r="L121" s="85" t="s">
        <v>529</v>
      </c>
      <c r="M121" s="23">
        <f t="shared" ref="M121:Q123" si="24">B121</f>
        <v>0</v>
      </c>
      <c r="N121" s="23">
        <f t="shared" si="24"/>
        <v>0</v>
      </c>
      <c r="O121" s="23">
        <f t="shared" si="24"/>
        <v>0</v>
      </c>
      <c r="P121" s="23">
        <f t="shared" si="24"/>
        <v>0</v>
      </c>
      <c r="Q121" s="23">
        <f t="shared" si="24"/>
        <v>0</v>
      </c>
    </row>
    <row r="122" spans="1:17">
      <c r="A122" s="28">
        <v>86020</v>
      </c>
      <c r="B122" s="86">
        <v>0</v>
      </c>
      <c r="C122" s="86">
        <v>0</v>
      </c>
      <c r="D122" s="86">
        <v>0</v>
      </c>
      <c r="E122" s="86">
        <v>0</v>
      </c>
      <c r="F122" s="86">
        <v>0</v>
      </c>
      <c r="H122" s="15"/>
      <c r="I122" s="20"/>
      <c r="J122" s="20"/>
      <c r="K122" s="20">
        <v>86020</v>
      </c>
      <c r="L122" s="85" t="s">
        <v>530</v>
      </c>
      <c r="M122" s="23">
        <f t="shared" si="24"/>
        <v>0</v>
      </c>
      <c r="N122" s="23">
        <f t="shared" si="24"/>
        <v>0</v>
      </c>
      <c r="O122" s="23">
        <f t="shared" si="24"/>
        <v>0</v>
      </c>
      <c r="P122" s="23">
        <f t="shared" si="24"/>
        <v>0</v>
      </c>
      <c r="Q122" s="23">
        <f t="shared" si="24"/>
        <v>0</v>
      </c>
    </row>
    <row r="123" spans="1:17">
      <c r="A123" s="28">
        <v>86090</v>
      </c>
      <c r="B123" s="86">
        <v>0</v>
      </c>
      <c r="C123" s="86">
        <v>0</v>
      </c>
      <c r="D123" s="86">
        <v>0</v>
      </c>
      <c r="E123" s="86">
        <v>0</v>
      </c>
      <c r="F123" s="86">
        <v>0</v>
      </c>
      <c r="H123" s="15"/>
      <c r="I123" s="20"/>
      <c r="J123" s="20"/>
      <c r="K123" s="20">
        <v>86090</v>
      </c>
      <c r="L123" s="85" t="s">
        <v>531</v>
      </c>
      <c r="M123" s="23">
        <f t="shared" si="24"/>
        <v>0</v>
      </c>
      <c r="N123" s="23">
        <f t="shared" si="24"/>
        <v>0</v>
      </c>
      <c r="O123" s="23">
        <f t="shared" si="24"/>
        <v>0</v>
      </c>
      <c r="P123" s="23">
        <f t="shared" si="24"/>
        <v>0</v>
      </c>
      <c r="Q123" s="23">
        <f t="shared" si="24"/>
        <v>0</v>
      </c>
    </row>
    <row r="124" spans="1:17">
      <c r="A124" s="27"/>
      <c r="H124" s="15"/>
      <c r="I124" s="18">
        <v>87</v>
      </c>
      <c r="J124" s="167" t="s">
        <v>532</v>
      </c>
      <c r="K124" s="167"/>
      <c r="L124" s="167"/>
      <c r="M124" s="22">
        <f>SUM(M125:M127)</f>
        <v>0</v>
      </c>
      <c r="N124" s="22">
        <f>SUM(N125:N127)</f>
        <v>0</v>
      </c>
      <c r="O124" s="22">
        <f>SUM(O125:O127)</f>
        <v>0</v>
      </c>
      <c r="P124" s="22">
        <f>SUM(P125:P127)</f>
        <v>0</v>
      </c>
      <c r="Q124" s="22">
        <f>SUM(Q125:Q127)</f>
        <v>0</v>
      </c>
    </row>
    <row r="125" spans="1:17">
      <c r="A125" s="28">
        <v>870</v>
      </c>
      <c r="B125" s="86">
        <v>0</v>
      </c>
      <c r="C125" s="86">
        <v>0</v>
      </c>
      <c r="D125" s="86">
        <v>0</v>
      </c>
      <c r="E125" s="86">
        <v>0</v>
      </c>
      <c r="F125" s="86">
        <v>0</v>
      </c>
      <c r="H125" s="15"/>
      <c r="I125" s="20"/>
      <c r="J125" s="20">
        <v>870</v>
      </c>
      <c r="K125" s="164" t="s">
        <v>533</v>
      </c>
      <c r="L125" s="164"/>
      <c r="M125" s="23">
        <f t="shared" ref="M125:Q126" si="25">B125</f>
        <v>0</v>
      </c>
      <c r="N125" s="23">
        <f t="shared" si="25"/>
        <v>0</v>
      </c>
      <c r="O125" s="23">
        <f t="shared" si="25"/>
        <v>0</v>
      </c>
      <c r="P125" s="23">
        <f t="shared" si="25"/>
        <v>0</v>
      </c>
      <c r="Q125" s="23">
        <f t="shared" si="25"/>
        <v>0</v>
      </c>
    </row>
    <row r="126" spans="1:17">
      <c r="A126" s="28">
        <v>871</v>
      </c>
      <c r="B126" s="86">
        <v>0</v>
      </c>
      <c r="C126" s="86">
        <v>0</v>
      </c>
      <c r="D126" s="86">
        <v>0</v>
      </c>
      <c r="E126" s="86">
        <v>0</v>
      </c>
      <c r="F126" s="86">
        <v>0</v>
      </c>
      <c r="H126" s="15"/>
      <c r="I126" s="20"/>
      <c r="J126" s="20">
        <v>871</v>
      </c>
      <c r="K126" s="164" t="s">
        <v>534</v>
      </c>
      <c r="L126" s="164"/>
      <c r="M126" s="23">
        <f t="shared" si="25"/>
        <v>0</v>
      </c>
      <c r="N126" s="23">
        <f t="shared" si="25"/>
        <v>0</v>
      </c>
      <c r="O126" s="23">
        <f t="shared" si="25"/>
        <v>0</v>
      </c>
      <c r="P126" s="23">
        <f t="shared" si="25"/>
        <v>0</v>
      </c>
      <c r="Q126" s="23">
        <f t="shared" si="25"/>
        <v>0</v>
      </c>
    </row>
    <row r="127" spans="1:17">
      <c r="A127" s="27"/>
      <c r="H127" s="15"/>
      <c r="I127" s="20"/>
      <c r="J127" s="24">
        <v>872</v>
      </c>
      <c r="K127" s="166" t="s">
        <v>535</v>
      </c>
      <c r="L127" s="166"/>
      <c r="M127" s="22">
        <f>SUM(M128:M130)</f>
        <v>0</v>
      </c>
      <c r="N127" s="22">
        <f>SUM(N128:N130)</f>
        <v>0</v>
      </c>
      <c r="O127" s="22">
        <f>SUM(O128:O130)</f>
        <v>0</v>
      </c>
      <c r="P127" s="22">
        <f>SUM(P128:P130)</f>
        <v>0</v>
      </c>
      <c r="Q127" s="22">
        <f>SUM(Q128:Q130)</f>
        <v>0</v>
      </c>
    </row>
    <row r="128" spans="1:17">
      <c r="A128" s="28">
        <v>87210</v>
      </c>
      <c r="B128" s="86">
        <v>0</v>
      </c>
      <c r="C128" s="86">
        <v>0</v>
      </c>
      <c r="D128" s="86">
        <v>0</v>
      </c>
      <c r="E128" s="86">
        <v>0</v>
      </c>
      <c r="F128" s="86">
        <v>0</v>
      </c>
      <c r="H128" s="15"/>
      <c r="I128" s="20"/>
      <c r="J128" s="20"/>
      <c r="K128" s="20">
        <v>87210</v>
      </c>
      <c r="L128" s="94" t="s">
        <v>669</v>
      </c>
      <c r="M128" s="23">
        <f t="shared" ref="M128:Q130" si="26">B128</f>
        <v>0</v>
      </c>
      <c r="N128" s="23">
        <f t="shared" si="26"/>
        <v>0</v>
      </c>
      <c r="O128" s="23">
        <f t="shared" si="26"/>
        <v>0</v>
      </c>
      <c r="P128" s="23">
        <f t="shared" si="26"/>
        <v>0</v>
      </c>
      <c r="Q128" s="23">
        <f t="shared" si="26"/>
        <v>0</v>
      </c>
    </row>
    <row r="129" spans="1:17">
      <c r="A129" s="28">
        <v>87220</v>
      </c>
      <c r="B129" s="86">
        <v>0</v>
      </c>
      <c r="C129" s="86">
        <v>0</v>
      </c>
      <c r="D129" s="86">
        <v>0</v>
      </c>
      <c r="E129" s="86">
        <v>0</v>
      </c>
      <c r="F129" s="86">
        <v>0</v>
      </c>
      <c r="H129" s="15"/>
      <c r="I129" s="20"/>
      <c r="J129" s="20"/>
      <c r="K129" s="20">
        <v>87220</v>
      </c>
      <c r="L129" s="85" t="s">
        <v>536</v>
      </c>
      <c r="M129" s="23">
        <f t="shared" si="26"/>
        <v>0</v>
      </c>
      <c r="N129" s="23">
        <f t="shared" si="26"/>
        <v>0</v>
      </c>
      <c r="O129" s="23">
        <f t="shared" si="26"/>
        <v>0</v>
      </c>
      <c r="P129" s="23">
        <f t="shared" si="26"/>
        <v>0</v>
      </c>
      <c r="Q129" s="23">
        <f t="shared" si="26"/>
        <v>0</v>
      </c>
    </row>
    <row r="130" spans="1:17">
      <c r="A130" s="28">
        <v>87290</v>
      </c>
      <c r="B130" s="86">
        <v>0</v>
      </c>
      <c r="C130" s="86">
        <v>0</v>
      </c>
      <c r="D130" s="86">
        <v>0</v>
      </c>
      <c r="E130" s="86">
        <v>0</v>
      </c>
      <c r="F130" s="86">
        <v>0</v>
      </c>
      <c r="H130" s="15"/>
      <c r="I130" s="20"/>
      <c r="J130" s="20"/>
      <c r="K130" s="20">
        <v>87290</v>
      </c>
      <c r="L130" s="85" t="s">
        <v>537</v>
      </c>
      <c r="M130" s="23">
        <f t="shared" si="26"/>
        <v>0</v>
      </c>
      <c r="N130" s="23">
        <f t="shared" si="26"/>
        <v>0</v>
      </c>
      <c r="O130" s="23">
        <f t="shared" si="26"/>
        <v>0</v>
      </c>
      <c r="P130" s="23">
        <f t="shared" si="26"/>
        <v>0</v>
      </c>
      <c r="Q130" s="23">
        <f t="shared" si="26"/>
        <v>0</v>
      </c>
    </row>
    <row r="131" spans="1:17">
      <c r="A131" s="27"/>
      <c r="H131" s="12">
        <v>9</v>
      </c>
      <c r="I131" s="165" t="s">
        <v>279</v>
      </c>
      <c r="J131" s="165"/>
      <c r="K131" s="165"/>
      <c r="L131" s="165"/>
      <c r="M131" s="21">
        <f>SUM(M132,M135,M140,M143,M146)</f>
        <v>1746000</v>
      </c>
      <c r="N131" s="21">
        <f>SUM(N132,N135,N140,N143,N146)</f>
        <v>1946000</v>
      </c>
      <c r="O131" s="21">
        <f>SUM(O132,O135,O140,O143,O146)</f>
        <v>933020.42</v>
      </c>
      <c r="P131" s="21">
        <f>SUM(P132,P135,P140,P143,P146)</f>
        <v>915271.31</v>
      </c>
      <c r="Q131" s="21">
        <f>SUM(Q132,Q135,Q140,Q143,Q146)</f>
        <v>0</v>
      </c>
    </row>
    <row r="132" spans="1:17">
      <c r="A132" s="27"/>
      <c r="H132" s="15"/>
      <c r="I132" s="18">
        <v>90</v>
      </c>
      <c r="J132" s="167" t="s">
        <v>538</v>
      </c>
      <c r="K132" s="167"/>
      <c r="L132" s="167"/>
      <c r="M132" s="22">
        <f>SUM(M133:M134)</f>
        <v>0</v>
      </c>
      <c r="N132" s="22">
        <f>SUM(N133:N134)</f>
        <v>0</v>
      </c>
      <c r="O132" s="22">
        <f>SUM(O133:O134)</f>
        <v>0</v>
      </c>
      <c r="P132" s="22">
        <f>SUM(P133:P134)</f>
        <v>0</v>
      </c>
      <c r="Q132" s="22">
        <f>SUM(Q133:Q134)</f>
        <v>0</v>
      </c>
    </row>
    <row r="133" spans="1:17">
      <c r="A133" s="28">
        <v>900</v>
      </c>
      <c r="B133" s="86">
        <v>0</v>
      </c>
      <c r="C133" s="86">
        <v>0</v>
      </c>
      <c r="D133" s="86">
        <v>0</v>
      </c>
      <c r="E133" s="86">
        <v>0</v>
      </c>
      <c r="F133" s="86">
        <v>0</v>
      </c>
      <c r="H133" s="15"/>
      <c r="I133" s="20"/>
      <c r="J133" s="20">
        <v>900</v>
      </c>
      <c r="K133" s="164" t="s">
        <v>539</v>
      </c>
      <c r="L133" s="164"/>
      <c r="M133" s="23">
        <f t="shared" ref="M133:Q134" si="27">B133</f>
        <v>0</v>
      </c>
      <c r="N133" s="23">
        <f t="shared" si="27"/>
        <v>0</v>
      </c>
      <c r="O133" s="23">
        <f t="shared" si="27"/>
        <v>0</v>
      </c>
      <c r="P133" s="23">
        <f t="shared" si="27"/>
        <v>0</v>
      </c>
      <c r="Q133" s="23">
        <f t="shared" si="27"/>
        <v>0</v>
      </c>
    </row>
    <row r="134" spans="1:17">
      <c r="A134" s="28">
        <v>901</v>
      </c>
      <c r="B134" s="86">
        <v>0</v>
      </c>
      <c r="C134" s="86">
        <v>0</v>
      </c>
      <c r="D134" s="86">
        <v>0</v>
      </c>
      <c r="E134" s="86">
        <v>0</v>
      </c>
      <c r="F134" s="86">
        <v>0</v>
      </c>
      <c r="H134" s="15"/>
      <c r="I134" s="20"/>
      <c r="J134" s="20">
        <v>901</v>
      </c>
      <c r="K134" s="164" t="s">
        <v>540</v>
      </c>
      <c r="L134" s="164"/>
      <c r="M134" s="23">
        <f t="shared" si="27"/>
        <v>0</v>
      </c>
      <c r="N134" s="23">
        <f t="shared" si="27"/>
        <v>0</v>
      </c>
      <c r="O134" s="23">
        <f t="shared" si="27"/>
        <v>0</v>
      </c>
      <c r="P134" s="23">
        <f t="shared" si="27"/>
        <v>0</v>
      </c>
      <c r="Q134" s="23">
        <f t="shared" si="27"/>
        <v>0</v>
      </c>
    </row>
    <row r="135" spans="1:17">
      <c r="A135" s="27"/>
      <c r="H135" s="15"/>
      <c r="I135" s="18">
        <v>91</v>
      </c>
      <c r="J135" s="167" t="s">
        <v>670</v>
      </c>
      <c r="K135" s="167"/>
      <c r="L135" s="167"/>
      <c r="M135" s="22">
        <f>SUM(M136:M139)</f>
        <v>1746000</v>
      </c>
      <c r="N135" s="22">
        <f>SUM(N136:N139)</f>
        <v>1946000</v>
      </c>
      <c r="O135" s="22">
        <f>SUM(O136:O139)</f>
        <v>933020.42</v>
      </c>
      <c r="P135" s="22">
        <f>SUM(P136:P139)</f>
        <v>915271.31</v>
      </c>
      <c r="Q135" s="22">
        <f>SUM(Q136:Q139)</f>
        <v>0</v>
      </c>
    </row>
    <row r="136" spans="1:17">
      <c r="A136" s="28">
        <v>910</v>
      </c>
      <c r="B136" s="86">
        <v>0</v>
      </c>
      <c r="C136" s="86">
        <v>0</v>
      </c>
      <c r="D136" s="86">
        <v>0</v>
      </c>
      <c r="E136" s="86">
        <v>0</v>
      </c>
      <c r="F136" s="86">
        <v>0</v>
      </c>
      <c r="H136" s="15"/>
      <c r="I136" s="20"/>
      <c r="J136" s="20">
        <v>910</v>
      </c>
      <c r="K136" s="164" t="s">
        <v>671</v>
      </c>
      <c r="L136" s="164"/>
      <c r="M136" s="23">
        <f t="shared" ref="M136:Q139" si="28">B136</f>
        <v>0</v>
      </c>
      <c r="N136" s="23">
        <f t="shared" si="28"/>
        <v>0</v>
      </c>
      <c r="O136" s="23">
        <f t="shared" si="28"/>
        <v>0</v>
      </c>
      <c r="P136" s="23">
        <f t="shared" si="28"/>
        <v>0</v>
      </c>
      <c r="Q136" s="23">
        <f t="shared" si="28"/>
        <v>0</v>
      </c>
    </row>
    <row r="137" spans="1:17">
      <c r="A137" s="28">
        <v>911</v>
      </c>
      <c r="B137" s="86">
        <v>0</v>
      </c>
      <c r="C137" s="86">
        <v>0</v>
      </c>
      <c r="D137" s="86">
        <v>0</v>
      </c>
      <c r="E137" s="86">
        <v>0</v>
      </c>
      <c r="F137" s="86">
        <v>0</v>
      </c>
      <c r="H137" s="15"/>
      <c r="I137" s="20"/>
      <c r="J137" s="20">
        <v>911</v>
      </c>
      <c r="K137" s="164" t="s">
        <v>672</v>
      </c>
      <c r="L137" s="164"/>
      <c r="M137" s="23">
        <f t="shared" si="28"/>
        <v>0</v>
      </c>
      <c r="N137" s="23">
        <f t="shared" si="28"/>
        <v>0</v>
      </c>
      <c r="O137" s="23">
        <f t="shared" si="28"/>
        <v>0</v>
      </c>
      <c r="P137" s="23">
        <f t="shared" si="28"/>
        <v>0</v>
      </c>
      <c r="Q137" s="23">
        <f t="shared" si="28"/>
        <v>0</v>
      </c>
    </row>
    <row r="138" spans="1:17">
      <c r="A138" s="28">
        <v>912</v>
      </c>
      <c r="B138" s="86">
        <v>0</v>
      </c>
      <c r="C138" s="86">
        <v>0</v>
      </c>
      <c r="D138" s="86">
        <v>0</v>
      </c>
      <c r="E138" s="86">
        <v>0</v>
      </c>
      <c r="F138" s="86">
        <v>0</v>
      </c>
      <c r="H138" s="15"/>
      <c r="I138" s="20"/>
      <c r="J138" s="20">
        <v>912</v>
      </c>
      <c r="K138" s="164" t="s">
        <v>673</v>
      </c>
      <c r="L138" s="164"/>
      <c r="M138" s="23">
        <f t="shared" si="28"/>
        <v>0</v>
      </c>
      <c r="N138" s="23">
        <f t="shared" si="28"/>
        <v>0</v>
      </c>
      <c r="O138" s="23">
        <f t="shared" si="28"/>
        <v>0</v>
      </c>
      <c r="P138" s="23">
        <f t="shared" si="28"/>
        <v>0</v>
      </c>
      <c r="Q138" s="23">
        <f t="shared" si="28"/>
        <v>0</v>
      </c>
    </row>
    <row r="139" spans="1:17">
      <c r="A139" s="28">
        <v>913</v>
      </c>
      <c r="B139" s="86">
        <v>1746000</v>
      </c>
      <c r="C139" s="86">
        <v>1946000</v>
      </c>
      <c r="D139" s="86">
        <v>933020.42</v>
      </c>
      <c r="E139" s="86">
        <v>915271.31</v>
      </c>
      <c r="F139" s="86">
        <v>0</v>
      </c>
      <c r="H139" s="15"/>
      <c r="I139" s="20"/>
      <c r="J139" s="20">
        <v>913</v>
      </c>
      <c r="K139" s="164" t="s">
        <v>674</v>
      </c>
      <c r="L139" s="164"/>
      <c r="M139" s="23">
        <f t="shared" si="28"/>
        <v>1746000</v>
      </c>
      <c r="N139" s="23">
        <f t="shared" si="28"/>
        <v>1946000</v>
      </c>
      <c r="O139" s="23">
        <f t="shared" si="28"/>
        <v>933020.42</v>
      </c>
      <c r="P139" s="23">
        <f t="shared" si="28"/>
        <v>915271.31</v>
      </c>
      <c r="Q139" s="23">
        <f t="shared" si="28"/>
        <v>0</v>
      </c>
    </row>
    <row r="140" spans="1:17">
      <c r="A140" s="27"/>
      <c r="H140" s="15"/>
      <c r="I140" s="18">
        <v>92</v>
      </c>
      <c r="J140" s="167" t="s">
        <v>541</v>
      </c>
      <c r="K140" s="167"/>
      <c r="L140" s="167"/>
      <c r="M140" s="22">
        <f>SUM(M141:M142)</f>
        <v>0</v>
      </c>
      <c r="N140" s="22">
        <f>SUM(N141:N142)</f>
        <v>0</v>
      </c>
      <c r="O140" s="22">
        <f>SUM(O141:O142)</f>
        <v>0</v>
      </c>
      <c r="P140" s="22">
        <f>SUM(P141:P142)</f>
        <v>0</v>
      </c>
      <c r="Q140" s="22">
        <f>SUM(Q141:Q142)</f>
        <v>0</v>
      </c>
    </row>
    <row r="141" spans="1:17" ht="15" customHeight="1">
      <c r="A141" s="28">
        <v>920</v>
      </c>
      <c r="B141" s="86">
        <v>0</v>
      </c>
      <c r="C141" s="86">
        <v>0</v>
      </c>
      <c r="D141" s="86">
        <v>0</v>
      </c>
      <c r="E141" s="86">
        <v>0</v>
      </c>
      <c r="F141" s="86">
        <v>0</v>
      </c>
      <c r="H141" s="15"/>
      <c r="I141" s="20"/>
      <c r="J141" s="20">
        <v>920</v>
      </c>
      <c r="K141" s="164" t="s">
        <v>542</v>
      </c>
      <c r="L141" s="164"/>
      <c r="M141" s="23">
        <f t="shared" ref="M141:Q142" si="29">B141</f>
        <v>0</v>
      </c>
      <c r="N141" s="23">
        <f t="shared" si="29"/>
        <v>0</v>
      </c>
      <c r="O141" s="23">
        <f t="shared" si="29"/>
        <v>0</v>
      </c>
      <c r="P141" s="23">
        <f t="shared" si="29"/>
        <v>0</v>
      </c>
      <c r="Q141" s="23">
        <f t="shared" si="29"/>
        <v>0</v>
      </c>
    </row>
    <row r="142" spans="1:17" ht="15" customHeight="1">
      <c r="A142" s="28">
        <v>921</v>
      </c>
      <c r="B142" s="86">
        <v>0</v>
      </c>
      <c r="C142" s="86">
        <v>0</v>
      </c>
      <c r="D142" s="86">
        <v>0</v>
      </c>
      <c r="E142" s="86">
        <v>0</v>
      </c>
      <c r="F142" s="86">
        <v>0</v>
      </c>
      <c r="H142" s="15"/>
      <c r="I142" s="20"/>
      <c r="J142" s="20">
        <v>921</v>
      </c>
      <c r="K142" s="164" t="s">
        <v>543</v>
      </c>
      <c r="L142" s="164"/>
      <c r="M142" s="23">
        <f t="shared" si="29"/>
        <v>0</v>
      </c>
      <c r="N142" s="23">
        <f t="shared" si="29"/>
        <v>0</v>
      </c>
      <c r="O142" s="23">
        <f t="shared" si="29"/>
        <v>0</v>
      </c>
      <c r="P142" s="23">
        <f t="shared" si="29"/>
        <v>0</v>
      </c>
      <c r="Q142" s="23">
        <f t="shared" si="29"/>
        <v>0</v>
      </c>
    </row>
    <row r="143" spans="1:17" ht="15" customHeight="1">
      <c r="A143" s="27"/>
      <c r="H143" s="15"/>
      <c r="I143" s="18">
        <v>93</v>
      </c>
      <c r="J143" s="182" t="s">
        <v>675</v>
      </c>
      <c r="K143" s="183"/>
      <c r="L143" s="184"/>
      <c r="M143" s="22">
        <f>SUM(M144:M145)</f>
        <v>0</v>
      </c>
      <c r="N143" s="22">
        <f>SUM(N144:N145)</f>
        <v>0</v>
      </c>
      <c r="O143" s="22">
        <f>SUM(O144:O145)</f>
        <v>0</v>
      </c>
      <c r="P143" s="22">
        <f>SUM(P144:P145)</f>
        <v>0</v>
      </c>
      <c r="Q143" s="22">
        <f>SUM(Q144:Q145)</f>
        <v>0</v>
      </c>
    </row>
    <row r="144" spans="1:17">
      <c r="A144" s="28">
        <v>930</v>
      </c>
      <c r="B144" s="86">
        <v>0</v>
      </c>
      <c r="C144" s="86">
        <v>0</v>
      </c>
      <c r="D144" s="86">
        <v>0</v>
      </c>
      <c r="E144" s="86">
        <v>0</v>
      </c>
      <c r="F144" s="86">
        <v>0</v>
      </c>
      <c r="H144" s="15"/>
      <c r="I144" s="20"/>
      <c r="J144" s="20">
        <v>930</v>
      </c>
      <c r="K144" s="164" t="s">
        <v>676</v>
      </c>
      <c r="L144" s="164"/>
      <c r="M144" s="23">
        <f t="shared" ref="M144:Q145" si="30">B144</f>
        <v>0</v>
      </c>
      <c r="N144" s="23">
        <f t="shared" si="30"/>
        <v>0</v>
      </c>
      <c r="O144" s="23">
        <f t="shared" si="30"/>
        <v>0</v>
      </c>
      <c r="P144" s="23">
        <f t="shared" si="30"/>
        <v>0</v>
      </c>
      <c r="Q144" s="23">
        <f t="shared" si="30"/>
        <v>0</v>
      </c>
    </row>
    <row r="145" spans="1:17">
      <c r="A145" s="28">
        <v>931</v>
      </c>
      <c r="B145" s="86">
        <v>0</v>
      </c>
      <c r="C145" s="86">
        <v>0</v>
      </c>
      <c r="D145" s="86">
        <v>0</v>
      </c>
      <c r="E145" s="86">
        <v>0</v>
      </c>
      <c r="F145" s="86">
        <v>0</v>
      </c>
      <c r="H145" s="15"/>
      <c r="I145" s="20"/>
      <c r="J145" s="20">
        <v>931</v>
      </c>
      <c r="K145" s="164" t="s">
        <v>677</v>
      </c>
      <c r="L145" s="164"/>
      <c r="M145" s="23">
        <f t="shared" si="30"/>
        <v>0</v>
      </c>
      <c r="N145" s="23">
        <f t="shared" si="30"/>
        <v>0</v>
      </c>
      <c r="O145" s="23">
        <f t="shared" si="30"/>
        <v>0</v>
      </c>
      <c r="P145" s="23">
        <f t="shared" si="30"/>
        <v>0</v>
      </c>
      <c r="Q145" s="23">
        <f t="shared" si="30"/>
        <v>0</v>
      </c>
    </row>
    <row r="146" spans="1:17">
      <c r="A146" s="27"/>
      <c r="H146" s="15"/>
      <c r="I146" s="18">
        <v>94</v>
      </c>
      <c r="J146" s="167" t="s">
        <v>544</v>
      </c>
      <c r="K146" s="167"/>
      <c r="L146" s="167"/>
      <c r="M146" s="22">
        <f>SUM(M147:M148)</f>
        <v>0</v>
      </c>
      <c r="N146" s="22">
        <f>SUM(N147:N148)</f>
        <v>0</v>
      </c>
      <c r="O146" s="22">
        <f>SUM(O147:O148)</f>
        <v>0</v>
      </c>
      <c r="P146" s="22">
        <f>SUM(P147:P148)</f>
        <v>0</v>
      </c>
      <c r="Q146" s="22">
        <f>SUM(Q147:Q148)</f>
        <v>0</v>
      </c>
    </row>
    <row r="147" spans="1:17">
      <c r="A147" s="28">
        <v>940</v>
      </c>
      <c r="B147" s="86">
        <v>0</v>
      </c>
      <c r="C147" s="86">
        <v>0</v>
      </c>
      <c r="D147" s="86">
        <v>0</v>
      </c>
      <c r="E147" s="86">
        <v>0</v>
      </c>
      <c r="F147" s="86">
        <v>0</v>
      </c>
      <c r="H147" s="15"/>
      <c r="I147" s="20"/>
      <c r="J147" s="20">
        <v>940</v>
      </c>
      <c r="K147" s="164" t="s">
        <v>272</v>
      </c>
      <c r="L147" s="164"/>
      <c r="M147" s="23">
        <f t="shared" ref="M147:Q148" si="31">B147</f>
        <v>0</v>
      </c>
      <c r="N147" s="23">
        <f t="shared" si="31"/>
        <v>0</v>
      </c>
      <c r="O147" s="23">
        <f t="shared" si="31"/>
        <v>0</v>
      </c>
      <c r="P147" s="23">
        <f t="shared" si="31"/>
        <v>0</v>
      </c>
      <c r="Q147" s="23">
        <f t="shared" si="31"/>
        <v>0</v>
      </c>
    </row>
    <row r="148" spans="1:17">
      <c r="A148" s="28">
        <v>941</v>
      </c>
      <c r="B148" s="86">
        <v>0</v>
      </c>
      <c r="C148" s="86">
        <v>0</v>
      </c>
      <c r="D148" s="86">
        <v>0</v>
      </c>
      <c r="E148" s="86">
        <v>0</v>
      </c>
      <c r="F148" s="86">
        <v>0</v>
      </c>
      <c r="H148" s="15"/>
      <c r="I148" s="20"/>
      <c r="J148" s="20">
        <v>941</v>
      </c>
      <c r="K148" s="164" t="s">
        <v>273</v>
      </c>
      <c r="L148" s="164"/>
      <c r="M148" s="23">
        <f t="shared" si="31"/>
        <v>0</v>
      </c>
      <c r="N148" s="23">
        <f t="shared" si="31"/>
        <v>0</v>
      </c>
      <c r="O148" s="23">
        <f t="shared" si="31"/>
        <v>0</v>
      </c>
      <c r="P148" s="23">
        <f t="shared" si="31"/>
        <v>0</v>
      </c>
      <c r="Q148" s="23">
        <f t="shared" si="31"/>
        <v>0</v>
      </c>
    </row>
    <row r="149" spans="1:17">
      <c r="H149" s="12"/>
      <c r="I149" s="165" t="s">
        <v>552</v>
      </c>
      <c r="J149" s="165"/>
      <c r="K149" s="165"/>
      <c r="L149" s="165"/>
      <c r="M149" s="21">
        <f>SUM(M11,M49,M78,M131)</f>
        <v>3251774.27</v>
      </c>
      <c r="N149" s="21">
        <f>SUM(N11,N49,N78,N131)</f>
        <v>16928958.289999999</v>
      </c>
      <c r="O149" s="21">
        <f>SUM(O11,O49,O78,O131)</f>
        <v>4538142.54</v>
      </c>
      <c r="P149" s="21">
        <f>SUM(P11,P49,P78,P131)</f>
        <v>4344873.91</v>
      </c>
      <c r="Q149" s="21">
        <f>SUM(Q11,Q49,Q78,Q131)</f>
        <v>367334.35000000003</v>
      </c>
    </row>
    <row r="151" spans="1:17">
      <c r="H151" s="8" t="s">
        <v>698</v>
      </c>
    </row>
    <row r="152" spans="1:17">
      <c r="H152" s="8" t="s">
        <v>689</v>
      </c>
    </row>
  </sheetData>
  <mergeCells count="114">
    <mergeCell ref="I11:L11"/>
    <mergeCell ref="J12:L12"/>
    <mergeCell ref="K13:L13"/>
    <mergeCell ref="H2:Q2"/>
    <mergeCell ref="L4:N4"/>
    <mergeCell ref="M8:Q8"/>
    <mergeCell ref="H9:L9"/>
    <mergeCell ref="M9:P9"/>
    <mergeCell ref="H10:L10"/>
    <mergeCell ref="K20:L20"/>
    <mergeCell ref="K21:L21"/>
    <mergeCell ref="K22:L22"/>
    <mergeCell ref="K23:L23"/>
    <mergeCell ref="K24:L24"/>
    <mergeCell ref="K25:L25"/>
    <mergeCell ref="K14:L14"/>
    <mergeCell ref="J15:L15"/>
    <mergeCell ref="K16:L16"/>
    <mergeCell ref="K17:L17"/>
    <mergeCell ref="J18:L18"/>
    <mergeCell ref="K19:L19"/>
    <mergeCell ref="K32:L32"/>
    <mergeCell ref="K33:L33"/>
    <mergeCell ref="K34:L34"/>
    <mergeCell ref="K35:L35"/>
    <mergeCell ref="J36:L36"/>
    <mergeCell ref="K37:L37"/>
    <mergeCell ref="K26:L26"/>
    <mergeCell ref="J27:L27"/>
    <mergeCell ref="K28:L28"/>
    <mergeCell ref="K29:L29"/>
    <mergeCell ref="K30:L30"/>
    <mergeCell ref="K31:L31"/>
    <mergeCell ref="K44:L44"/>
    <mergeCell ref="K45:L45"/>
    <mergeCell ref="J46:L46"/>
    <mergeCell ref="K47:L47"/>
    <mergeCell ref="K48:L48"/>
    <mergeCell ref="I49:L49"/>
    <mergeCell ref="K38:L38"/>
    <mergeCell ref="K39:L39"/>
    <mergeCell ref="J40:L40"/>
    <mergeCell ref="K41:L41"/>
    <mergeCell ref="J42:L42"/>
    <mergeCell ref="K43:L43"/>
    <mergeCell ref="K58:L58"/>
    <mergeCell ref="J59:L59"/>
    <mergeCell ref="J60:L60"/>
    <mergeCell ref="J61:L61"/>
    <mergeCell ref="K62:L62"/>
    <mergeCell ref="K63:L63"/>
    <mergeCell ref="J50:L50"/>
    <mergeCell ref="J51:L51"/>
    <mergeCell ref="J52:L52"/>
    <mergeCell ref="K53:L53"/>
    <mergeCell ref="K54:L54"/>
    <mergeCell ref="K57:L57"/>
    <mergeCell ref="K70:L70"/>
    <mergeCell ref="K71:L71"/>
    <mergeCell ref="K72:L72"/>
    <mergeCell ref="K73:L73"/>
    <mergeCell ref="K74:L74"/>
    <mergeCell ref="J75:L75"/>
    <mergeCell ref="K64:L64"/>
    <mergeCell ref="K65:L65"/>
    <mergeCell ref="J66:L66"/>
    <mergeCell ref="K67:L67"/>
    <mergeCell ref="K68:L68"/>
    <mergeCell ref="K69:L69"/>
    <mergeCell ref="J90:L90"/>
    <mergeCell ref="K91:L91"/>
    <mergeCell ref="K92:L92"/>
    <mergeCell ref="J93:L93"/>
    <mergeCell ref="K94:L94"/>
    <mergeCell ref="K99:L99"/>
    <mergeCell ref="J76:L76"/>
    <mergeCell ref="J77:L77"/>
    <mergeCell ref="I78:L78"/>
    <mergeCell ref="J79:L79"/>
    <mergeCell ref="K80:L80"/>
    <mergeCell ref="K85:L85"/>
    <mergeCell ref="J114:L114"/>
    <mergeCell ref="K115:L115"/>
    <mergeCell ref="J119:L119"/>
    <mergeCell ref="K120:L120"/>
    <mergeCell ref="J124:L124"/>
    <mergeCell ref="K125:L125"/>
    <mergeCell ref="J104:L104"/>
    <mergeCell ref="K105:L105"/>
    <mergeCell ref="K106:L106"/>
    <mergeCell ref="J107:L107"/>
    <mergeCell ref="K108:L108"/>
    <mergeCell ref="K111:L111"/>
    <mergeCell ref="J135:L135"/>
    <mergeCell ref="K136:L136"/>
    <mergeCell ref="K137:L137"/>
    <mergeCell ref="K138:L138"/>
    <mergeCell ref="K139:L139"/>
    <mergeCell ref="J140:L140"/>
    <mergeCell ref="K126:L126"/>
    <mergeCell ref="K127:L127"/>
    <mergeCell ref="I131:L131"/>
    <mergeCell ref="J132:L132"/>
    <mergeCell ref="K133:L133"/>
    <mergeCell ref="K134:L134"/>
    <mergeCell ref="K147:L147"/>
    <mergeCell ref="K148:L148"/>
    <mergeCell ref="I149:L149"/>
    <mergeCell ref="K141:L141"/>
    <mergeCell ref="K142:L142"/>
    <mergeCell ref="J143:L143"/>
    <mergeCell ref="K144:L144"/>
    <mergeCell ref="K145:L145"/>
    <mergeCell ref="J146:L14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66"/>
  <sheetViews>
    <sheetView topLeftCell="K13" workbookViewId="0">
      <selection activeCell="I41" sqref="I41"/>
    </sheetView>
  </sheetViews>
  <sheetFormatPr baseColWidth="10" defaultRowHeight="15"/>
  <cols>
    <col min="1" max="1" width="12.140625" style="91" hidden="1" customWidth="1"/>
    <col min="2" max="2" width="15.28515625" style="91" hidden="1" customWidth="1"/>
    <col min="3" max="3" width="4" style="91" hidden="1" customWidth="1"/>
    <col min="4" max="6" width="5.7109375" style="91" customWidth="1"/>
    <col min="7" max="7" width="10" style="91" customWidth="1"/>
    <col min="8" max="8" width="27.7109375" style="91" customWidth="1"/>
    <col min="9" max="9" width="16" style="310" customWidth="1"/>
    <col min="10" max="10" width="17" style="310" customWidth="1"/>
    <col min="11" max="11" width="15.7109375" style="310" customWidth="1"/>
    <col min="12" max="12" width="16.140625" style="310" customWidth="1"/>
    <col min="13" max="13" width="17.140625" style="310" customWidth="1"/>
    <col min="14" max="18" width="15.7109375" style="310" customWidth="1"/>
    <col min="19" max="20" width="15.7109375" style="91" customWidth="1"/>
    <col min="21" max="16384" width="11.42578125" style="91"/>
  </cols>
  <sheetData>
    <row r="1" spans="1:20">
      <c r="D1" s="1" t="s">
        <v>556</v>
      </c>
      <c r="E1" s="1"/>
      <c r="F1" s="1"/>
    </row>
    <row r="2" spans="1:20" ht="18.75">
      <c r="D2" s="161" t="s">
        <v>0</v>
      </c>
      <c r="E2" s="161"/>
      <c r="F2" s="161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</row>
    <row r="3" spans="1:20" ht="18.75">
      <c r="D3" s="193" t="s">
        <v>557</v>
      </c>
      <c r="E3" s="193"/>
      <c r="F3" s="193"/>
      <c r="G3" s="193"/>
      <c r="H3" s="193"/>
      <c r="I3" s="311"/>
      <c r="J3" s="311"/>
      <c r="K3" s="312"/>
      <c r="L3" s="312"/>
      <c r="M3" s="312"/>
      <c r="N3" s="312"/>
      <c r="O3" s="312"/>
      <c r="P3" s="312"/>
      <c r="Q3" s="312"/>
      <c r="R3" s="312"/>
      <c r="S3" s="87"/>
      <c r="T3" s="87"/>
    </row>
    <row r="5" spans="1:20">
      <c r="A5" s="91" t="s">
        <v>39</v>
      </c>
      <c r="D5" s="91" t="s">
        <v>1</v>
      </c>
      <c r="G5" s="2" t="s">
        <v>2</v>
      </c>
      <c r="H5" s="163" t="s">
        <v>3</v>
      </c>
      <c r="I5" s="163"/>
      <c r="J5" s="163"/>
      <c r="K5" s="163"/>
      <c r="L5" s="163"/>
      <c r="M5" s="163"/>
      <c r="N5" s="163"/>
      <c r="O5" s="313"/>
      <c r="P5" s="313"/>
      <c r="Q5" s="313"/>
      <c r="R5" s="313"/>
      <c r="S5" s="3"/>
    </row>
    <row r="6" spans="1:20">
      <c r="A6" s="91" t="s">
        <v>34</v>
      </c>
      <c r="B6" s="10" t="s">
        <v>36</v>
      </c>
      <c r="D6" s="91" t="s">
        <v>4</v>
      </c>
      <c r="G6" s="4" t="s">
        <v>5</v>
      </c>
    </row>
    <row r="7" spans="1:20">
      <c r="A7" s="91" t="s">
        <v>35</v>
      </c>
      <c r="B7" s="10" t="s">
        <v>37</v>
      </c>
      <c r="D7" s="91" t="s">
        <v>31</v>
      </c>
      <c r="G7" s="4" t="s">
        <v>32</v>
      </c>
    </row>
    <row r="8" spans="1:20">
      <c r="A8" s="96" t="s">
        <v>679</v>
      </c>
      <c r="D8" s="91" t="s">
        <v>693</v>
      </c>
      <c r="G8" s="102" t="s">
        <v>694</v>
      </c>
    </row>
    <row r="9" spans="1:20">
      <c r="D9" s="29"/>
      <c r="E9" s="29"/>
      <c r="F9" s="29"/>
      <c r="G9" s="29"/>
      <c r="H9" s="29"/>
      <c r="I9" s="314"/>
      <c r="J9" s="314"/>
      <c r="K9" s="190" t="s">
        <v>558</v>
      </c>
      <c r="L9" s="191"/>
      <c r="M9" s="191"/>
      <c r="N9" s="191"/>
      <c r="O9" s="191"/>
      <c r="P9" s="191"/>
      <c r="Q9" s="191"/>
      <c r="R9" s="191"/>
      <c r="S9" s="191"/>
      <c r="T9" s="192"/>
    </row>
    <row r="10" spans="1:20" ht="15.75">
      <c r="D10" s="205" t="s">
        <v>559</v>
      </c>
      <c r="E10" s="205"/>
      <c r="F10" s="205"/>
      <c r="G10" s="205"/>
      <c r="H10" s="205"/>
      <c r="I10" s="315"/>
      <c r="J10" s="315"/>
      <c r="K10" s="204" t="s">
        <v>565</v>
      </c>
      <c r="L10" s="204"/>
      <c r="M10" s="204"/>
      <c r="N10" s="204"/>
      <c r="O10" s="204"/>
      <c r="P10" s="204"/>
      <c r="Q10" s="204"/>
      <c r="R10" s="204"/>
      <c r="S10" s="204"/>
      <c r="T10" s="204"/>
    </row>
    <row r="11" spans="1:20" ht="15.75" customHeight="1">
      <c r="D11" s="205"/>
      <c r="E11" s="205"/>
      <c r="F11" s="205"/>
      <c r="G11" s="205"/>
      <c r="H11" s="205"/>
      <c r="I11" s="316" t="s">
        <v>700</v>
      </c>
      <c r="J11" s="317"/>
      <c r="K11" s="317"/>
      <c r="L11" s="317"/>
      <c r="M11" s="317"/>
      <c r="N11" s="317"/>
      <c r="O11" s="318"/>
      <c r="P11" s="204" t="s">
        <v>564</v>
      </c>
      <c r="Q11" s="204"/>
      <c r="R11" s="204"/>
      <c r="S11" s="204"/>
      <c r="T11" s="194" t="s">
        <v>707</v>
      </c>
    </row>
    <row r="12" spans="1:20" ht="15.75">
      <c r="D12" s="205"/>
      <c r="E12" s="205"/>
      <c r="F12" s="205"/>
      <c r="G12" s="205"/>
      <c r="H12" s="205"/>
      <c r="I12" s="319"/>
      <c r="J12" s="320"/>
      <c r="K12" s="320"/>
      <c r="L12" s="320"/>
      <c r="M12" s="320"/>
      <c r="N12" s="320"/>
      <c r="O12" s="321"/>
      <c r="P12" s="322" t="s">
        <v>701</v>
      </c>
      <c r="Q12" s="322"/>
      <c r="R12" s="322"/>
      <c r="S12" s="194" t="s">
        <v>706</v>
      </c>
      <c r="T12" s="194"/>
    </row>
    <row r="13" spans="1:20" s="98" customFormat="1" ht="15.75">
      <c r="B13" s="98">
        <v>0</v>
      </c>
      <c r="D13" s="205"/>
      <c r="E13" s="205"/>
      <c r="F13" s="205"/>
      <c r="G13" s="205"/>
      <c r="H13" s="205"/>
      <c r="I13" s="323" t="s">
        <v>691</v>
      </c>
      <c r="J13" s="324"/>
      <c r="K13" s="325"/>
      <c r="L13" s="323" t="s">
        <v>35</v>
      </c>
      <c r="M13" s="324"/>
      <c r="N13" s="325"/>
      <c r="O13" s="326"/>
      <c r="P13" s="327"/>
      <c r="Q13" s="327"/>
      <c r="R13" s="327"/>
      <c r="S13" s="194"/>
      <c r="T13" s="194"/>
    </row>
    <row r="14" spans="1:20" ht="60" customHeight="1">
      <c r="B14" s="91">
        <v>1</v>
      </c>
      <c r="D14" s="205"/>
      <c r="E14" s="205"/>
      <c r="F14" s="205"/>
      <c r="G14" s="205"/>
      <c r="H14" s="205"/>
      <c r="I14" s="328" t="s">
        <v>695</v>
      </c>
      <c r="J14" s="328" t="s">
        <v>702</v>
      </c>
      <c r="K14" s="329" t="s">
        <v>692</v>
      </c>
      <c r="L14" s="330" t="s">
        <v>695</v>
      </c>
      <c r="M14" s="328" t="s">
        <v>702</v>
      </c>
      <c r="N14" s="329" t="s">
        <v>692</v>
      </c>
      <c r="O14" s="326" t="s">
        <v>560</v>
      </c>
      <c r="P14" s="331" t="s">
        <v>561</v>
      </c>
      <c r="Q14" s="331" t="s">
        <v>562</v>
      </c>
      <c r="R14" s="331" t="s">
        <v>563</v>
      </c>
      <c r="S14" s="194"/>
      <c r="T14" s="194"/>
    </row>
    <row r="15" spans="1:20">
      <c r="A15" s="27"/>
      <c r="B15" s="91">
        <v>12251119.020000003</v>
      </c>
      <c r="D15" s="206" t="s">
        <v>566</v>
      </c>
      <c r="E15" s="207"/>
      <c r="F15" s="207"/>
      <c r="G15" s="207"/>
      <c r="H15" s="208"/>
      <c r="I15" s="332"/>
      <c r="J15" s="332"/>
      <c r="K15" s="333"/>
      <c r="L15" s="334"/>
      <c r="M15" s="334"/>
      <c r="N15" s="334"/>
      <c r="O15" s="335">
        <f>B15</f>
        <v>12251119.020000003</v>
      </c>
      <c r="P15" s="336">
        <f>O43</f>
        <v>11328121.050000001</v>
      </c>
      <c r="Q15" s="336">
        <f>P43</f>
        <v>11328121.050000001</v>
      </c>
      <c r="R15" s="336">
        <f>Q43</f>
        <v>11328121.050000001</v>
      </c>
      <c r="S15" s="32">
        <f>O43</f>
        <v>11328121.050000001</v>
      </c>
      <c r="T15" s="32">
        <f>S43</f>
        <v>11328121.050000001</v>
      </c>
    </row>
    <row r="16" spans="1:20">
      <c r="A16" s="27"/>
      <c r="B16" s="110">
        <v>10471769.499999996</v>
      </c>
      <c r="D16" s="33"/>
      <c r="E16" s="30"/>
      <c r="F16" s="30"/>
      <c r="G16" s="30"/>
      <c r="H16" s="34"/>
      <c r="I16" s="337"/>
      <c r="J16" s="337"/>
      <c r="K16" s="338"/>
      <c r="L16" s="339"/>
      <c r="M16" s="339"/>
      <c r="N16" s="339"/>
      <c r="O16" s="339"/>
      <c r="P16" s="339"/>
      <c r="Q16" s="339"/>
      <c r="R16" s="339"/>
      <c r="S16" s="38"/>
      <c r="T16" s="39"/>
    </row>
    <row r="17" spans="1:20">
      <c r="A17" s="28"/>
      <c r="D17" s="209" t="s">
        <v>567</v>
      </c>
      <c r="E17" s="210"/>
      <c r="F17" s="210"/>
      <c r="G17" s="210"/>
      <c r="H17" s="211"/>
      <c r="I17" s="340"/>
      <c r="J17" s="340"/>
      <c r="K17" s="310">
        <f>SUM(K18:K26)</f>
        <v>20886815.609999999</v>
      </c>
      <c r="L17" s="341"/>
      <c r="M17" s="341"/>
      <c r="N17" s="310">
        <f>SUM(N18:N26)</f>
        <v>2912627.56</v>
      </c>
      <c r="O17" s="336">
        <f t="shared" ref="O17:O26" si="0">SUM(K17,N17)</f>
        <v>23799443.169999998</v>
      </c>
      <c r="P17" s="336">
        <f>SUM(P18:P26)</f>
        <v>0</v>
      </c>
      <c r="Q17" s="336">
        <f>SUM(Q18:Q26)</f>
        <v>0</v>
      </c>
      <c r="R17" s="336">
        <f>SUM(R18:R26)</f>
        <v>0</v>
      </c>
      <c r="S17" s="32">
        <f t="shared" ref="S17:S28" si="1">SUM(P17:R17)</f>
        <v>0</v>
      </c>
      <c r="T17" s="32">
        <f>SUM(T18:T26)</f>
        <v>0</v>
      </c>
    </row>
    <row r="18" spans="1:20">
      <c r="A18" s="27">
        <v>1</v>
      </c>
      <c r="D18" s="35"/>
      <c r="E18" s="36" t="s">
        <v>568</v>
      </c>
      <c r="F18" s="185" t="s">
        <v>7</v>
      </c>
      <c r="G18" s="186"/>
      <c r="H18" s="187"/>
      <c r="I18" s="340"/>
      <c r="J18" s="342"/>
      <c r="K18" s="310">
        <f>F.1.1.1.!N11</f>
        <v>4508547.17</v>
      </c>
      <c r="L18" s="341"/>
      <c r="M18" s="341"/>
      <c r="N18" s="310">
        <f>F.1.1.1.!O11</f>
        <v>1040290.7</v>
      </c>
      <c r="O18" s="336">
        <f t="shared" si="0"/>
        <v>5548837.8700000001</v>
      </c>
      <c r="P18" s="335"/>
      <c r="Q18" s="335"/>
      <c r="R18" s="335"/>
      <c r="S18" s="43">
        <f t="shared" si="1"/>
        <v>0</v>
      </c>
      <c r="T18" s="31"/>
    </row>
    <row r="19" spans="1:20">
      <c r="A19" s="28">
        <v>2</v>
      </c>
      <c r="D19" s="35"/>
      <c r="E19" s="37" t="s">
        <v>569</v>
      </c>
      <c r="F19" s="188" t="s">
        <v>8</v>
      </c>
      <c r="G19" s="188"/>
      <c r="H19" s="189"/>
      <c r="I19" s="340"/>
      <c r="J19" s="343"/>
      <c r="K19" s="310">
        <f>F.1.1.1.!N12</f>
        <v>425366.11</v>
      </c>
      <c r="L19" s="341"/>
      <c r="M19" s="341"/>
      <c r="N19" s="310">
        <f>F.1.1.1.!O12</f>
        <v>2062.2399999999998</v>
      </c>
      <c r="O19" s="336">
        <f t="shared" si="0"/>
        <v>427428.35</v>
      </c>
      <c r="P19" s="344"/>
      <c r="Q19" s="344"/>
      <c r="R19" s="344"/>
      <c r="S19" s="43">
        <f t="shared" si="1"/>
        <v>0</v>
      </c>
      <c r="T19" s="40"/>
    </row>
    <row r="20" spans="1:20">
      <c r="A20" s="28">
        <v>3</v>
      </c>
      <c r="D20" s="35"/>
      <c r="E20" s="37" t="s">
        <v>570</v>
      </c>
      <c r="F20" s="188" t="s">
        <v>9</v>
      </c>
      <c r="G20" s="188"/>
      <c r="H20" s="189"/>
      <c r="I20" s="340"/>
      <c r="J20" s="343"/>
      <c r="K20" s="310">
        <f>F.1.1.1.!N13</f>
        <v>3040492.92</v>
      </c>
      <c r="L20" s="341"/>
      <c r="M20" s="341"/>
      <c r="N20" s="310">
        <f>F.1.1.1.!O13</f>
        <v>181596.21</v>
      </c>
      <c r="O20" s="336">
        <f t="shared" si="0"/>
        <v>3222089.13</v>
      </c>
      <c r="P20" s="344"/>
      <c r="Q20" s="344"/>
      <c r="R20" s="344"/>
      <c r="S20" s="43">
        <f t="shared" si="1"/>
        <v>0</v>
      </c>
      <c r="T20" s="40"/>
    </row>
    <row r="21" spans="1:20">
      <c r="A21" s="27">
        <v>4</v>
      </c>
      <c r="D21" s="35"/>
      <c r="E21" s="36" t="s">
        <v>571</v>
      </c>
      <c r="F21" s="185" t="s">
        <v>10</v>
      </c>
      <c r="G21" s="186"/>
      <c r="H21" s="187"/>
      <c r="I21" s="340"/>
      <c r="J21" s="342"/>
      <c r="K21" s="310">
        <f>F.1.1.1.!N14</f>
        <v>8784159.8499999996</v>
      </c>
      <c r="L21" s="341"/>
      <c r="M21" s="341"/>
      <c r="N21" s="310">
        <f>F.1.1.1.!O14</f>
        <v>542095.99</v>
      </c>
      <c r="O21" s="336">
        <f t="shared" si="0"/>
        <v>9326255.8399999999</v>
      </c>
      <c r="P21" s="335"/>
      <c r="Q21" s="335"/>
      <c r="R21" s="335"/>
      <c r="S21" s="43">
        <f t="shared" si="1"/>
        <v>0</v>
      </c>
      <c r="T21" s="31"/>
    </row>
    <row r="22" spans="1:20" ht="15" customHeight="1">
      <c r="A22" s="27">
        <v>5</v>
      </c>
      <c r="D22" s="35"/>
      <c r="E22" s="36" t="s">
        <v>572</v>
      </c>
      <c r="F22" s="185" t="s">
        <v>11</v>
      </c>
      <c r="G22" s="186"/>
      <c r="H22" s="187"/>
      <c r="I22" s="340"/>
      <c r="J22" s="342"/>
      <c r="K22" s="310">
        <f>F.1.1.1.!N15</f>
        <v>84863.18</v>
      </c>
      <c r="L22" s="341"/>
      <c r="M22" s="341"/>
      <c r="N22" s="310">
        <f>F.1.1.1.!O15</f>
        <v>139796.32</v>
      </c>
      <c r="O22" s="336">
        <f t="shared" si="0"/>
        <v>224659.5</v>
      </c>
      <c r="P22" s="335"/>
      <c r="Q22" s="335"/>
      <c r="R22" s="335"/>
      <c r="S22" s="43">
        <f t="shared" si="1"/>
        <v>0</v>
      </c>
      <c r="T22" s="31"/>
    </row>
    <row r="23" spans="1:20">
      <c r="A23" s="27">
        <v>6</v>
      </c>
      <c r="D23" s="35"/>
      <c r="E23" s="36" t="s">
        <v>573</v>
      </c>
      <c r="F23" s="185" t="s">
        <v>12</v>
      </c>
      <c r="G23" s="186"/>
      <c r="H23" s="187"/>
      <c r="I23" s="340"/>
      <c r="J23" s="342"/>
      <c r="K23" s="310">
        <f>F.1.1.1.!N16</f>
        <v>0</v>
      </c>
      <c r="L23" s="341"/>
      <c r="M23" s="341"/>
      <c r="N23" s="310">
        <f>F.1.1.1.!O16</f>
        <v>0</v>
      </c>
      <c r="O23" s="336">
        <f t="shared" si="0"/>
        <v>0</v>
      </c>
      <c r="P23" s="335"/>
      <c r="Q23" s="335"/>
      <c r="R23" s="335"/>
      <c r="S23" s="43">
        <f t="shared" si="1"/>
        <v>0</v>
      </c>
      <c r="T23" s="31"/>
    </row>
    <row r="24" spans="1:20">
      <c r="A24" s="27">
        <v>7</v>
      </c>
      <c r="D24" s="35"/>
      <c r="E24" s="36" t="s">
        <v>574</v>
      </c>
      <c r="F24" s="185" t="s">
        <v>575</v>
      </c>
      <c r="G24" s="186"/>
      <c r="H24" s="187"/>
      <c r="I24" s="340"/>
      <c r="J24" s="342"/>
      <c r="K24" s="310">
        <f>F.1.1.1.!N17</f>
        <v>2632694.4700000002</v>
      </c>
      <c r="L24" s="341"/>
      <c r="M24" s="341"/>
      <c r="N24" s="310">
        <f>F.1.1.1.!O17</f>
        <v>994674.94</v>
      </c>
      <c r="O24" s="336">
        <f t="shared" si="0"/>
        <v>3627369.41</v>
      </c>
      <c r="P24" s="335"/>
      <c r="Q24" s="335"/>
      <c r="R24" s="335"/>
      <c r="S24" s="43">
        <f t="shared" si="1"/>
        <v>0</v>
      </c>
      <c r="T24" s="31"/>
    </row>
    <row r="25" spans="1:20">
      <c r="A25" s="27">
        <v>8</v>
      </c>
      <c r="D25" s="35"/>
      <c r="E25" s="36" t="s">
        <v>576</v>
      </c>
      <c r="F25" s="185" t="s">
        <v>13</v>
      </c>
      <c r="G25" s="186"/>
      <c r="H25" s="187"/>
      <c r="I25" s="340"/>
      <c r="J25" s="342"/>
      <c r="K25" s="310">
        <f>F.1.1.1.!N18</f>
        <v>2617.64</v>
      </c>
      <c r="L25" s="341"/>
      <c r="M25" s="341"/>
      <c r="N25" s="310">
        <f>F.1.1.1.!O18</f>
        <v>12111.16</v>
      </c>
      <c r="O25" s="336">
        <f t="shared" si="0"/>
        <v>14728.8</v>
      </c>
      <c r="P25" s="335"/>
      <c r="Q25" s="335"/>
      <c r="R25" s="335"/>
      <c r="S25" s="43">
        <f t="shared" si="1"/>
        <v>0</v>
      </c>
      <c r="T25" s="31"/>
    </row>
    <row r="26" spans="1:20">
      <c r="A26" s="27">
        <v>9</v>
      </c>
      <c r="B26" s="110" t="s">
        <v>705</v>
      </c>
      <c r="D26" s="35"/>
      <c r="E26" s="36" t="s">
        <v>577</v>
      </c>
      <c r="F26" s="185" t="s">
        <v>14</v>
      </c>
      <c r="G26" s="186"/>
      <c r="H26" s="187"/>
      <c r="I26" s="340"/>
      <c r="J26" s="342"/>
      <c r="K26" s="310">
        <f>F.1.1.1.!N19</f>
        <v>1408074.27</v>
      </c>
      <c r="L26" s="341"/>
      <c r="M26" s="341"/>
      <c r="N26" s="310">
        <f>F.1.1.1.!O19</f>
        <v>0</v>
      </c>
      <c r="O26" s="336">
        <f t="shared" si="0"/>
        <v>1408074.27</v>
      </c>
      <c r="P26" s="335"/>
      <c r="Q26" s="335"/>
      <c r="R26" s="335"/>
      <c r="S26" s="43">
        <f t="shared" si="1"/>
        <v>0</v>
      </c>
      <c r="T26" s="31"/>
    </row>
    <row r="27" spans="1:20" ht="30">
      <c r="A27" s="28" t="s">
        <v>591</v>
      </c>
      <c r="B27" s="91">
        <v>18414261.780000001</v>
      </c>
      <c r="D27" s="195" t="s">
        <v>578</v>
      </c>
      <c r="E27" s="196"/>
      <c r="F27" s="196"/>
      <c r="G27" s="196"/>
      <c r="H27" s="197"/>
      <c r="I27" s="340"/>
      <c r="J27" s="345"/>
      <c r="K27" s="346"/>
      <c r="L27" s="341"/>
      <c r="M27" s="341"/>
      <c r="N27" s="347"/>
      <c r="O27" s="348">
        <f>B27-O28</f>
        <v>17538261.830000002</v>
      </c>
      <c r="P27" s="335"/>
      <c r="Q27" s="335"/>
      <c r="R27" s="335"/>
      <c r="S27" s="43">
        <f t="shared" si="1"/>
        <v>0</v>
      </c>
      <c r="T27" s="31"/>
    </row>
    <row r="28" spans="1:20">
      <c r="A28" s="28" t="s">
        <v>590</v>
      </c>
      <c r="B28" s="91">
        <v>3854639.22</v>
      </c>
      <c r="D28" s="195" t="s">
        <v>579</v>
      </c>
      <c r="E28" s="196"/>
      <c r="F28" s="196"/>
      <c r="G28" s="196"/>
      <c r="H28" s="197"/>
      <c r="I28" s="340"/>
      <c r="J28" s="345"/>
      <c r="K28" s="340">
        <v>875999.95</v>
      </c>
      <c r="L28" s="341"/>
      <c r="M28" s="341"/>
      <c r="N28" s="347"/>
      <c r="O28" s="348">
        <f>B30</f>
        <v>875999.95</v>
      </c>
      <c r="P28" s="335"/>
      <c r="Q28" s="335"/>
      <c r="R28" s="335"/>
      <c r="S28" s="43">
        <f t="shared" si="1"/>
        <v>0</v>
      </c>
      <c r="T28" s="31"/>
    </row>
    <row r="29" spans="1:20">
      <c r="A29" s="28" t="s">
        <v>590</v>
      </c>
      <c r="B29" s="91">
        <v>3864232.79</v>
      </c>
      <c r="C29" s="10"/>
      <c r="D29" s="88"/>
      <c r="E29" s="89"/>
      <c r="F29" s="89"/>
      <c r="G29" s="89"/>
      <c r="H29" s="90"/>
      <c r="I29" s="349"/>
      <c r="J29" s="349"/>
      <c r="K29" s="338"/>
      <c r="L29" s="341"/>
      <c r="M29" s="341"/>
      <c r="N29" s="339"/>
      <c r="O29" s="339"/>
      <c r="P29" s="339"/>
      <c r="Q29" s="339"/>
      <c r="R29" s="339"/>
      <c r="S29" s="38"/>
      <c r="T29" s="39"/>
    </row>
    <row r="30" spans="1:20">
      <c r="A30" s="27"/>
      <c r="B30" s="113">
        <v>875999.95</v>
      </c>
      <c r="C30" s="10"/>
      <c r="D30" s="195" t="s">
        <v>580</v>
      </c>
      <c r="E30" s="196"/>
      <c r="F30" s="196"/>
      <c r="G30" s="196"/>
      <c r="H30" s="197"/>
      <c r="I30" s="345">
        <f t="shared" ref="I30:N30" si="2">SUM(I31:I39)</f>
        <v>11967545.130000001</v>
      </c>
      <c r="J30" s="345">
        <f t="shared" si="2"/>
        <v>10760662.100000001</v>
      </c>
      <c r="K30" s="350">
        <f t="shared" si="2"/>
        <v>22728207.23</v>
      </c>
      <c r="L30" s="341">
        <f t="shared" si="2"/>
        <v>531050.18999999994</v>
      </c>
      <c r="M30" s="341">
        <f t="shared" si="2"/>
        <v>492872.67</v>
      </c>
      <c r="N30" s="351">
        <f t="shared" si="2"/>
        <v>1023922.86</v>
      </c>
      <c r="O30" s="336">
        <f t="shared" ref="O30:O39" si="3">SUM(K30,N30)</f>
        <v>23752130.09</v>
      </c>
      <c r="P30" s="336">
        <f>SUM(P31:P39)</f>
        <v>0</v>
      </c>
      <c r="Q30" s="336">
        <f>SUM(Q31:Q39)</f>
        <v>0</v>
      </c>
      <c r="R30" s="336">
        <f>SUM(R31:R39)</f>
        <v>0</v>
      </c>
      <c r="S30" s="32">
        <f t="shared" ref="S30:S41" si="4">SUM(P30:R30)</f>
        <v>0</v>
      </c>
      <c r="T30" s="32">
        <f>SUM(T31:T39)</f>
        <v>0</v>
      </c>
    </row>
    <row r="31" spans="1:20">
      <c r="A31" s="26"/>
      <c r="C31" s="91">
        <v>1</v>
      </c>
      <c r="D31" s="35"/>
      <c r="E31" s="36" t="s">
        <v>568</v>
      </c>
      <c r="F31" s="185" t="s">
        <v>22</v>
      </c>
      <c r="G31" s="186"/>
      <c r="H31" s="187"/>
      <c r="I31" s="342">
        <f t="shared" ref="I31:I39" si="5">K31-J31</f>
        <v>8541006.8499999996</v>
      </c>
      <c r="J31" s="352">
        <v>10297.66</v>
      </c>
      <c r="K31" s="353">
        <f>F.1.1.1.!N24</f>
        <v>8551304.5099999998</v>
      </c>
      <c r="L31" s="341">
        <f t="shared" ref="L31:L39" si="6">N31-M31</f>
        <v>0</v>
      </c>
      <c r="M31" s="341">
        <v>0</v>
      </c>
      <c r="N31" s="354">
        <f>F.1.1.1.!O24</f>
        <v>0</v>
      </c>
      <c r="O31" s="336">
        <f t="shared" si="3"/>
        <v>8551304.5099999998</v>
      </c>
      <c r="P31" s="335"/>
      <c r="Q31" s="335"/>
      <c r="R31" s="335"/>
      <c r="S31" s="43">
        <f t="shared" si="4"/>
        <v>0</v>
      </c>
      <c r="T31" s="31"/>
    </row>
    <row r="32" spans="1:20">
      <c r="A32" s="26"/>
      <c r="C32" s="91">
        <v>2</v>
      </c>
      <c r="D32" s="35"/>
      <c r="E32" s="36" t="s">
        <v>569</v>
      </c>
      <c r="F32" s="185" t="s">
        <v>23</v>
      </c>
      <c r="G32" s="186"/>
      <c r="H32" s="187"/>
      <c r="I32" s="342">
        <f t="shared" si="5"/>
        <v>865517.53000000026</v>
      </c>
      <c r="J32" s="352">
        <v>7139394.4500000002</v>
      </c>
      <c r="K32" s="353">
        <f>F.1.1.1.!N25</f>
        <v>8004911.9800000004</v>
      </c>
      <c r="L32" s="341">
        <f t="shared" si="6"/>
        <v>44593.5</v>
      </c>
      <c r="M32" s="341">
        <v>125538.32</v>
      </c>
      <c r="N32" s="354">
        <f>F.1.1.1.!O25</f>
        <v>170131.82</v>
      </c>
      <c r="O32" s="336">
        <f t="shared" si="3"/>
        <v>8175043.8000000007</v>
      </c>
      <c r="P32" s="335"/>
      <c r="Q32" s="335"/>
      <c r="R32" s="335"/>
      <c r="S32" s="43">
        <f t="shared" si="4"/>
        <v>0</v>
      </c>
      <c r="T32" s="31"/>
    </row>
    <row r="33" spans="1:20">
      <c r="A33" s="27"/>
      <c r="C33" s="91">
        <v>3</v>
      </c>
      <c r="D33" s="35"/>
      <c r="E33" s="36" t="s">
        <v>570</v>
      </c>
      <c r="F33" s="185" t="s">
        <v>24</v>
      </c>
      <c r="G33" s="186"/>
      <c r="H33" s="187"/>
      <c r="I33" s="342">
        <f t="shared" si="5"/>
        <v>127434.83</v>
      </c>
      <c r="J33" s="352">
        <v>0</v>
      </c>
      <c r="K33" s="353">
        <f>F.1.1.1.!N26</f>
        <v>127434.83</v>
      </c>
      <c r="L33" s="341">
        <f t="shared" si="6"/>
        <v>0</v>
      </c>
      <c r="M33" s="341">
        <v>0</v>
      </c>
      <c r="N33" s="354">
        <f>F.1.1.1.!O26</f>
        <v>0</v>
      </c>
      <c r="O33" s="336">
        <f t="shared" si="3"/>
        <v>127434.83</v>
      </c>
      <c r="P33" s="335"/>
      <c r="Q33" s="335"/>
      <c r="R33" s="335"/>
      <c r="S33" s="43">
        <f t="shared" si="4"/>
        <v>0</v>
      </c>
      <c r="T33" s="31"/>
    </row>
    <row r="34" spans="1:20">
      <c r="A34" s="27"/>
      <c r="C34" s="91">
        <v>4</v>
      </c>
      <c r="D34" s="35"/>
      <c r="E34" s="36" t="s">
        <v>571</v>
      </c>
      <c r="F34" s="185" t="s">
        <v>10</v>
      </c>
      <c r="G34" s="186"/>
      <c r="H34" s="187"/>
      <c r="I34" s="342">
        <f t="shared" si="5"/>
        <v>1475791.8900000001</v>
      </c>
      <c r="J34" s="352">
        <v>223890.11</v>
      </c>
      <c r="K34" s="353">
        <f>F.1.1.1.!N27</f>
        <v>1699682</v>
      </c>
      <c r="L34" s="341">
        <f t="shared" si="6"/>
        <v>486456.69</v>
      </c>
      <c r="M34" s="341">
        <v>0</v>
      </c>
      <c r="N34" s="354">
        <f>F.1.1.1.!O27</f>
        <v>486456.69</v>
      </c>
      <c r="O34" s="336">
        <f t="shared" si="3"/>
        <v>2186138.69</v>
      </c>
      <c r="P34" s="335"/>
      <c r="Q34" s="335"/>
      <c r="R34" s="335"/>
      <c r="S34" s="43">
        <f t="shared" si="4"/>
        <v>0</v>
      </c>
      <c r="T34" s="31"/>
    </row>
    <row r="35" spans="1:20">
      <c r="A35" s="26"/>
      <c r="C35" s="91">
        <v>5</v>
      </c>
      <c r="D35" s="35"/>
      <c r="E35" s="36" t="s">
        <v>572</v>
      </c>
      <c r="F35" s="185" t="s">
        <v>25</v>
      </c>
      <c r="G35" s="186"/>
      <c r="H35" s="187"/>
      <c r="I35" s="342">
        <f t="shared" si="5"/>
        <v>0</v>
      </c>
      <c r="J35" s="352">
        <v>0</v>
      </c>
      <c r="K35" s="353">
        <f>F.1.1.1.!N28</f>
        <v>0</v>
      </c>
      <c r="L35" s="341">
        <f t="shared" si="6"/>
        <v>0</v>
      </c>
      <c r="M35" s="341">
        <v>0</v>
      </c>
      <c r="N35" s="354">
        <f>F.1.1.1.!O28</f>
        <v>0</v>
      </c>
      <c r="O35" s="336">
        <f t="shared" si="3"/>
        <v>0</v>
      </c>
      <c r="P35" s="335"/>
      <c r="Q35" s="335"/>
      <c r="R35" s="335"/>
      <c r="S35" s="43">
        <f t="shared" si="4"/>
        <v>0</v>
      </c>
      <c r="T35" s="31"/>
    </row>
    <row r="36" spans="1:20">
      <c r="A36" s="26"/>
      <c r="C36" s="91">
        <v>6</v>
      </c>
      <c r="D36" s="35"/>
      <c r="E36" s="36" t="s">
        <v>573</v>
      </c>
      <c r="F36" s="185" t="s">
        <v>26</v>
      </c>
      <c r="G36" s="186"/>
      <c r="H36" s="187"/>
      <c r="I36" s="342">
        <f t="shared" si="5"/>
        <v>27322.720000000205</v>
      </c>
      <c r="J36" s="352">
        <v>3387079.88</v>
      </c>
      <c r="K36" s="353">
        <f>F.1.1.1.!N29</f>
        <v>3414402.6</v>
      </c>
      <c r="L36" s="341">
        <f t="shared" si="6"/>
        <v>0</v>
      </c>
      <c r="M36" s="341">
        <v>367334.35</v>
      </c>
      <c r="N36" s="354">
        <f>F.1.1.1.!O29</f>
        <v>367334.35</v>
      </c>
      <c r="O36" s="336">
        <f t="shared" si="3"/>
        <v>3781736.95</v>
      </c>
      <c r="P36" s="335"/>
      <c r="Q36" s="335"/>
      <c r="R36" s="335"/>
      <c r="S36" s="43">
        <f t="shared" si="4"/>
        <v>0</v>
      </c>
      <c r="T36" s="31"/>
    </row>
    <row r="37" spans="1:20">
      <c r="A37" s="26"/>
      <c r="C37" s="91">
        <v>7</v>
      </c>
      <c r="D37" s="35"/>
      <c r="E37" s="36" t="s">
        <v>574</v>
      </c>
      <c r="F37" s="185" t="s">
        <v>575</v>
      </c>
      <c r="G37" s="186"/>
      <c r="H37" s="187"/>
      <c r="I37" s="342">
        <f t="shared" si="5"/>
        <v>2500</v>
      </c>
      <c r="J37" s="352">
        <v>0</v>
      </c>
      <c r="K37" s="353">
        <f>F.1.1.1.!N30</f>
        <v>2500</v>
      </c>
      <c r="L37" s="341">
        <f t="shared" si="6"/>
        <v>0</v>
      </c>
      <c r="M37" s="341">
        <v>0</v>
      </c>
      <c r="N37" s="354">
        <f>F.1.1.1.!O30</f>
        <v>0</v>
      </c>
      <c r="O37" s="336">
        <f t="shared" si="3"/>
        <v>2500</v>
      </c>
      <c r="P37" s="335"/>
      <c r="Q37" s="335"/>
      <c r="R37" s="335"/>
      <c r="S37" s="43">
        <f t="shared" si="4"/>
        <v>0</v>
      </c>
      <c r="T37" s="31"/>
    </row>
    <row r="38" spans="1:20">
      <c r="A38" s="27"/>
      <c r="C38" s="91">
        <v>8</v>
      </c>
      <c r="D38" s="35"/>
      <c r="E38" s="36" t="s">
        <v>576</v>
      </c>
      <c r="F38" s="185" t="s">
        <v>13</v>
      </c>
      <c r="G38" s="186"/>
      <c r="H38" s="187"/>
      <c r="I38" s="342">
        <f t="shared" si="5"/>
        <v>12700</v>
      </c>
      <c r="J38" s="352">
        <v>0</v>
      </c>
      <c r="K38" s="353">
        <f>F.1.1.1.!N31</f>
        <v>12700</v>
      </c>
      <c r="L38" s="341">
        <f t="shared" si="6"/>
        <v>0</v>
      </c>
      <c r="M38" s="341">
        <v>0</v>
      </c>
      <c r="N38" s="354">
        <f>F.1.1.1.!O31</f>
        <v>0</v>
      </c>
      <c r="O38" s="336">
        <f t="shared" si="3"/>
        <v>12700</v>
      </c>
      <c r="P38" s="335"/>
      <c r="Q38" s="335"/>
      <c r="R38" s="335"/>
      <c r="S38" s="43">
        <f t="shared" si="4"/>
        <v>0</v>
      </c>
      <c r="T38" s="31"/>
    </row>
    <row r="39" spans="1:20">
      <c r="A39" s="27"/>
      <c r="B39" s="110" t="s">
        <v>704</v>
      </c>
      <c r="C39" s="91">
        <v>9</v>
      </c>
      <c r="D39" s="35"/>
      <c r="E39" s="36" t="s">
        <v>577</v>
      </c>
      <c r="F39" s="185" t="s">
        <v>14</v>
      </c>
      <c r="G39" s="186"/>
      <c r="H39" s="187"/>
      <c r="I39" s="342">
        <f t="shared" si="5"/>
        <v>915271.31</v>
      </c>
      <c r="J39" s="352">
        <v>0</v>
      </c>
      <c r="K39" s="353">
        <f>F.1.1.1.!N32</f>
        <v>915271.31</v>
      </c>
      <c r="L39" s="341">
        <f t="shared" si="6"/>
        <v>0</v>
      </c>
      <c r="M39" s="341">
        <v>0</v>
      </c>
      <c r="N39" s="354">
        <f>F.1.1.1.!O32</f>
        <v>0</v>
      </c>
      <c r="O39" s="336">
        <f t="shared" si="3"/>
        <v>915271.31</v>
      </c>
      <c r="P39" s="335"/>
      <c r="Q39" s="335"/>
      <c r="R39" s="335"/>
      <c r="S39" s="43">
        <f t="shared" si="4"/>
        <v>0</v>
      </c>
      <c r="T39" s="31"/>
    </row>
    <row r="40" spans="1:20" ht="30">
      <c r="A40" s="28" t="s">
        <v>591</v>
      </c>
      <c r="B40" s="91">
        <v>19384572.829999998</v>
      </c>
      <c r="C40" s="10" t="s">
        <v>36</v>
      </c>
      <c r="D40" s="209" t="s">
        <v>581</v>
      </c>
      <c r="E40" s="210"/>
      <c r="F40" s="210"/>
      <c r="G40" s="210"/>
      <c r="H40" s="211"/>
      <c r="I40" s="340"/>
      <c r="J40" s="340"/>
      <c r="K40" s="355"/>
      <c r="L40" s="341"/>
      <c r="M40" s="341"/>
      <c r="N40" s="356"/>
      <c r="O40" s="336">
        <f>B40-O41</f>
        <v>17634646.169999998</v>
      </c>
      <c r="P40" s="344"/>
      <c r="Q40" s="344"/>
      <c r="R40" s="344"/>
      <c r="S40" s="43">
        <f t="shared" si="4"/>
        <v>0</v>
      </c>
      <c r="T40" s="40"/>
    </row>
    <row r="41" spans="1:20">
      <c r="A41" s="28" t="s">
        <v>592</v>
      </c>
      <c r="B41" s="91">
        <v>8402718.6500000004</v>
      </c>
      <c r="C41" s="10" t="s">
        <v>37</v>
      </c>
      <c r="D41" s="222" t="s">
        <v>582</v>
      </c>
      <c r="E41" s="223"/>
      <c r="F41" s="223"/>
      <c r="G41" s="223"/>
      <c r="H41" s="224"/>
      <c r="I41" s="357">
        <v>1749926.66</v>
      </c>
      <c r="J41" s="357"/>
      <c r="K41" s="355"/>
      <c r="L41" s="358"/>
      <c r="M41" s="358"/>
      <c r="N41" s="356"/>
      <c r="O41" s="359">
        <f>B43</f>
        <v>1749926.66</v>
      </c>
      <c r="P41" s="344"/>
      <c r="Q41" s="344"/>
      <c r="R41" s="344"/>
      <c r="S41" s="43">
        <f t="shared" si="4"/>
        <v>0</v>
      </c>
      <c r="T41" s="40"/>
    </row>
    <row r="42" spans="1:20">
      <c r="A42" s="28" t="s">
        <v>592</v>
      </c>
      <c r="B42" s="91">
        <v>7777609.0099999998</v>
      </c>
      <c r="D42" s="41"/>
      <c r="E42" s="41"/>
      <c r="F42" s="41"/>
      <c r="G42" s="41"/>
      <c r="H42" s="41"/>
      <c r="I42" s="360"/>
      <c r="J42" s="360"/>
      <c r="K42" s="361"/>
      <c r="L42" s="361"/>
      <c r="M42" s="361"/>
      <c r="N42" s="361"/>
      <c r="O42" s="361"/>
      <c r="P42" s="361"/>
      <c r="Q42" s="361"/>
      <c r="R42" s="361"/>
      <c r="S42" s="42"/>
      <c r="T42" s="42"/>
    </row>
    <row r="43" spans="1:20">
      <c r="A43" s="27"/>
      <c r="B43" s="112">
        <v>1749926.66</v>
      </c>
      <c r="D43" s="212" t="s">
        <v>583</v>
      </c>
      <c r="E43" s="213"/>
      <c r="F43" s="213"/>
      <c r="G43" s="213"/>
      <c r="H43" s="214"/>
      <c r="I43" s="362"/>
      <c r="J43" s="362"/>
      <c r="K43" s="339"/>
      <c r="L43" s="339"/>
      <c r="M43" s="339"/>
      <c r="N43" s="339"/>
      <c r="O43" s="336">
        <f t="shared" ref="O43:T43" si="7">O15+O17+O27+O28-O30-O40-O41</f>
        <v>11328121.050000001</v>
      </c>
      <c r="P43" s="336">
        <f t="shared" si="7"/>
        <v>11328121.050000001</v>
      </c>
      <c r="Q43" s="336">
        <f t="shared" si="7"/>
        <v>11328121.050000001</v>
      </c>
      <c r="R43" s="336">
        <f t="shared" si="7"/>
        <v>11328121.050000001</v>
      </c>
      <c r="S43" s="32">
        <f t="shared" si="7"/>
        <v>11328121.050000001</v>
      </c>
      <c r="T43" s="32">
        <f t="shared" si="7"/>
        <v>11328121.050000001</v>
      </c>
    </row>
    <row r="44" spans="1:20" ht="15" customHeight="1">
      <c r="A44" s="27"/>
      <c r="D44" s="198" t="s">
        <v>703</v>
      </c>
      <c r="E44" s="199"/>
      <c r="F44" s="199"/>
      <c r="G44" s="199"/>
      <c r="H44" s="199"/>
      <c r="I44" s="199"/>
      <c r="J44" s="199"/>
      <c r="K44" s="199"/>
      <c r="L44" s="199"/>
      <c r="M44" s="199"/>
      <c r="N44" s="200"/>
      <c r="O44" s="339">
        <f>B16</f>
        <v>10471769.499999996</v>
      </c>
      <c r="P44" s="339"/>
      <c r="Q44" s="339"/>
      <c r="R44" s="339"/>
      <c r="S44" s="38"/>
      <c r="T44" s="38"/>
    </row>
    <row r="45" spans="1:20">
      <c r="A45" s="27"/>
      <c r="D45" s="215" t="s">
        <v>645</v>
      </c>
      <c r="E45" s="216"/>
      <c r="F45" s="216"/>
      <c r="G45" s="216"/>
      <c r="H45" s="217"/>
      <c r="I45" s="362"/>
      <c r="J45" s="362"/>
      <c r="K45" s="339"/>
      <c r="L45" s="339"/>
      <c r="M45" s="339"/>
      <c r="N45" s="339"/>
      <c r="O45" s="335"/>
      <c r="P45" s="335"/>
      <c r="Q45" s="335"/>
      <c r="R45" s="335"/>
      <c r="S45" s="43">
        <f>SUM(P45:R45)</f>
        <v>0</v>
      </c>
      <c r="T45" s="31"/>
    </row>
    <row r="46" spans="1:20">
      <c r="A46" s="27"/>
      <c r="D46" s="89"/>
      <c r="E46" s="89"/>
      <c r="F46" s="89"/>
      <c r="G46" s="89"/>
      <c r="H46" s="89"/>
      <c r="I46" s="349"/>
      <c r="J46" s="349"/>
      <c r="K46" s="339"/>
      <c r="L46" s="339"/>
      <c r="M46" s="339"/>
      <c r="N46" s="339"/>
      <c r="O46" s="339"/>
      <c r="P46" s="339"/>
      <c r="Q46" s="339"/>
      <c r="R46" s="339"/>
      <c r="S46" s="38"/>
      <c r="T46" s="38"/>
    </row>
    <row r="47" spans="1:20">
      <c r="A47" s="27"/>
      <c r="D47" s="218" t="s">
        <v>584</v>
      </c>
      <c r="E47" s="219"/>
      <c r="F47" s="219"/>
      <c r="G47" s="219"/>
      <c r="H47" s="220"/>
      <c r="I47" s="362"/>
      <c r="J47" s="362"/>
      <c r="K47" s="339"/>
      <c r="L47" s="339"/>
      <c r="M47" s="339"/>
      <c r="N47" s="339"/>
      <c r="O47" s="336">
        <f t="shared" ref="O47:T47" si="8">O43-O45</f>
        <v>11328121.050000001</v>
      </c>
      <c r="P47" s="336">
        <f t="shared" si="8"/>
        <v>11328121.050000001</v>
      </c>
      <c r="Q47" s="336">
        <f t="shared" si="8"/>
        <v>11328121.050000001</v>
      </c>
      <c r="R47" s="336">
        <f t="shared" si="8"/>
        <v>11328121.050000001</v>
      </c>
      <c r="S47" s="32">
        <f t="shared" si="8"/>
        <v>11328121.050000001</v>
      </c>
      <c r="T47" s="32">
        <f t="shared" si="8"/>
        <v>11328121.050000001</v>
      </c>
    </row>
    <row r="48" spans="1:20">
      <c r="A48" s="27"/>
      <c r="D48" s="44"/>
      <c r="E48" s="44"/>
      <c r="F48" s="44"/>
      <c r="G48" s="44"/>
      <c r="H48" s="44"/>
      <c r="I48" s="362"/>
      <c r="J48" s="362"/>
      <c r="K48" s="339"/>
      <c r="L48" s="339"/>
      <c r="M48" s="339"/>
      <c r="N48" s="339"/>
      <c r="O48" s="339"/>
      <c r="P48" s="339"/>
      <c r="Q48" s="339"/>
      <c r="R48" s="339"/>
      <c r="S48" s="38"/>
      <c r="T48" s="38"/>
    </row>
    <row r="49" spans="1:20">
      <c r="A49" s="27"/>
      <c r="D49" s="221" t="s">
        <v>690</v>
      </c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</row>
    <row r="50" spans="1:20" ht="59.25" customHeight="1">
      <c r="A50" s="27"/>
      <c r="D50" s="201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3"/>
    </row>
    <row r="52" spans="1:20">
      <c r="D52" s="45" t="s">
        <v>585</v>
      </c>
      <c r="E52" s="46"/>
      <c r="F52" s="46"/>
    </row>
    <row r="53" spans="1:20">
      <c r="D53" s="45"/>
      <c r="E53" s="45" t="s">
        <v>681</v>
      </c>
      <c r="F53" s="45"/>
      <c r="G53" s="8"/>
      <c r="H53" s="8"/>
      <c r="I53" s="363"/>
      <c r="J53" s="363"/>
      <c r="K53" s="363"/>
      <c r="L53" s="363"/>
      <c r="M53" s="363"/>
      <c r="N53" s="363"/>
      <c r="O53" s="363"/>
      <c r="P53" s="363"/>
      <c r="Q53" s="363"/>
      <c r="R53" s="363"/>
      <c r="S53" s="8"/>
    </row>
    <row r="54" spans="1:20">
      <c r="D54" s="45"/>
      <c r="E54" s="45" t="s">
        <v>682</v>
      </c>
      <c r="F54" s="45"/>
      <c r="G54" s="8"/>
      <c r="H54" s="8"/>
      <c r="I54" s="363"/>
      <c r="J54" s="363"/>
      <c r="K54" s="363"/>
      <c r="L54" s="363"/>
      <c r="M54" s="363"/>
      <c r="N54" s="363"/>
      <c r="O54" s="363"/>
      <c r="P54" s="363"/>
      <c r="Q54" s="363"/>
      <c r="R54" s="363"/>
      <c r="S54" s="8"/>
    </row>
    <row r="55" spans="1:20">
      <c r="D55" s="45"/>
      <c r="E55" s="45" t="s">
        <v>683</v>
      </c>
      <c r="F55" s="45"/>
      <c r="G55" s="8"/>
      <c r="H55" s="8"/>
      <c r="I55" s="363"/>
      <c r="J55" s="363"/>
      <c r="K55" s="363"/>
      <c r="L55" s="363"/>
      <c r="M55" s="363"/>
      <c r="N55" s="363"/>
      <c r="O55" s="363"/>
      <c r="P55" s="363"/>
      <c r="Q55" s="363"/>
      <c r="R55" s="363"/>
      <c r="S55" s="8"/>
    </row>
    <row r="56" spans="1:20">
      <c r="D56" s="45"/>
      <c r="E56" s="45" t="s">
        <v>684</v>
      </c>
      <c r="F56" s="45"/>
      <c r="G56" s="8"/>
      <c r="H56" s="8"/>
      <c r="I56" s="363"/>
      <c r="J56" s="363"/>
      <c r="K56" s="363"/>
      <c r="L56" s="363"/>
      <c r="M56" s="363"/>
      <c r="N56" s="363"/>
      <c r="O56" s="363"/>
      <c r="P56" s="363"/>
      <c r="Q56" s="363"/>
      <c r="R56" s="363"/>
      <c r="S56" s="8"/>
    </row>
    <row r="57" spans="1:20">
      <c r="D57" s="45"/>
      <c r="E57" s="45"/>
      <c r="F57" s="45"/>
      <c r="G57" s="8"/>
      <c r="H57" s="8"/>
      <c r="I57" s="363"/>
      <c r="J57" s="363"/>
      <c r="K57" s="363"/>
      <c r="L57" s="363"/>
      <c r="M57" s="363"/>
      <c r="N57" s="363"/>
      <c r="O57" s="363"/>
      <c r="P57" s="363"/>
      <c r="Q57" s="363"/>
      <c r="R57" s="363"/>
      <c r="S57" s="8"/>
    </row>
    <row r="58" spans="1:20">
      <c r="D58" s="45" t="s">
        <v>586</v>
      </c>
      <c r="E58" s="45"/>
      <c r="F58" s="45"/>
      <c r="G58" s="8"/>
      <c r="H58" s="8"/>
      <c r="I58" s="363"/>
      <c r="J58" s="363"/>
      <c r="K58" s="363"/>
      <c r="L58" s="363"/>
      <c r="M58" s="363"/>
      <c r="N58" s="363"/>
      <c r="O58" s="363"/>
      <c r="P58" s="363"/>
      <c r="Q58" s="363"/>
      <c r="R58" s="363"/>
      <c r="S58" s="8"/>
    </row>
    <row r="59" spans="1:20">
      <c r="D59" s="45" t="s">
        <v>587</v>
      </c>
      <c r="E59" s="45"/>
      <c r="F59" s="45"/>
      <c r="G59" s="8"/>
      <c r="H59" s="8"/>
      <c r="I59" s="363"/>
      <c r="J59" s="363"/>
      <c r="K59" s="363"/>
      <c r="L59" s="363"/>
      <c r="M59" s="363"/>
      <c r="N59" s="363"/>
      <c r="O59" s="363"/>
      <c r="P59" s="363"/>
      <c r="Q59" s="363"/>
      <c r="R59" s="363"/>
      <c r="S59" s="8"/>
    </row>
    <row r="60" spans="1:20">
      <c r="D60" s="45"/>
      <c r="E60" s="45"/>
      <c r="F60" s="45"/>
      <c r="G60" s="8"/>
      <c r="H60" s="8"/>
      <c r="I60" s="363"/>
      <c r="J60" s="363"/>
      <c r="K60" s="363"/>
      <c r="L60" s="363"/>
      <c r="M60" s="363"/>
      <c r="N60" s="363"/>
      <c r="O60" s="363"/>
      <c r="P60" s="363"/>
      <c r="Q60" s="363"/>
      <c r="R60" s="363"/>
      <c r="S60" s="8"/>
    </row>
    <row r="61" spans="1:20">
      <c r="D61" s="45" t="s">
        <v>685</v>
      </c>
      <c r="E61" s="45"/>
      <c r="F61" s="45"/>
      <c r="G61" s="8"/>
      <c r="H61" s="8"/>
      <c r="I61" s="363"/>
      <c r="J61" s="363"/>
      <c r="K61" s="363"/>
      <c r="L61" s="363"/>
      <c r="M61" s="363"/>
      <c r="N61" s="363"/>
      <c r="O61" s="363"/>
      <c r="P61" s="363"/>
      <c r="Q61" s="363"/>
      <c r="R61" s="363"/>
      <c r="S61" s="8"/>
    </row>
    <row r="62" spans="1:20">
      <c r="D62" s="45" t="s">
        <v>588</v>
      </c>
      <c r="E62" s="45"/>
      <c r="F62" s="45"/>
      <c r="G62" s="8"/>
      <c r="H62" s="8"/>
      <c r="I62" s="363"/>
      <c r="J62" s="363"/>
      <c r="K62" s="363"/>
      <c r="L62" s="363"/>
      <c r="M62" s="363"/>
      <c r="N62" s="363"/>
      <c r="O62" s="363"/>
      <c r="P62" s="363"/>
      <c r="Q62" s="363"/>
      <c r="R62" s="363"/>
      <c r="S62" s="8"/>
    </row>
    <row r="63" spans="1:20">
      <c r="D63" s="45"/>
      <c r="E63" s="45"/>
      <c r="F63" s="45"/>
      <c r="G63" s="8"/>
      <c r="H63" s="8"/>
      <c r="I63" s="363"/>
      <c r="J63" s="363"/>
      <c r="K63" s="363"/>
      <c r="L63" s="363"/>
      <c r="M63" s="363"/>
      <c r="N63" s="363"/>
      <c r="O63" s="363"/>
      <c r="P63" s="363"/>
      <c r="Q63" s="363"/>
      <c r="R63" s="363"/>
      <c r="S63" s="8"/>
    </row>
    <row r="64" spans="1:20">
      <c r="D64" s="45" t="s">
        <v>686</v>
      </c>
      <c r="E64" s="45"/>
      <c r="F64" s="45"/>
      <c r="G64" s="8"/>
      <c r="H64" s="8"/>
      <c r="I64" s="363"/>
      <c r="J64" s="363"/>
      <c r="K64" s="363"/>
      <c r="L64" s="363"/>
      <c r="M64" s="363"/>
      <c r="N64" s="363"/>
      <c r="O64" s="363"/>
      <c r="P64" s="363"/>
      <c r="Q64" s="363"/>
      <c r="R64" s="363"/>
      <c r="S64" s="8"/>
    </row>
    <row r="65" spans="4:19">
      <c r="D65" s="45"/>
      <c r="E65" s="45"/>
      <c r="F65" s="45"/>
      <c r="G65" s="8"/>
      <c r="H65" s="8"/>
      <c r="I65" s="363"/>
      <c r="J65" s="363"/>
      <c r="K65" s="363"/>
      <c r="L65" s="363"/>
      <c r="M65" s="363"/>
      <c r="N65" s="363"/>
      <c r="O65" s="363"/>
      <c r="P65" s="363"/>
      <c r="Q65" s="363"/>
      <c r="R65" s="363"/>
      <c r="S65" s="8"/>
    </row>
    <row r="66" spans="4:19">
      <c r="D66" s="45" t="s">
        <v>589</v>
      </c>
      <c r="E66" s="45"/>
      <c r="F66" s="45"/>
      <c r="G66" s="8"/>
      <c r="H66" s="8"/>
      <c r="I66" s="363"/>
      <c r="J66" s="363"/>
      <c r="K66" s="363"/>
      <c r="L66" s="363"/>
      <c r="M66" s="363"/>
      <c r="N66" s="363"/>
      <c r="O66" s="363"/>
      <c r="P66" s="363"/>
      <c r="Q66" s="363"/>
      <c r="R66" s="363"/>
      <c r="S66" s="8"/>
    </row>
  </sheetData>
  <mergeCells count="44">
    <mergeCell ref="D44:N44"/>
    <mergeCell ref="D50:T50"/>
    <mergeCell ref="P11:S11"/>
    <mergeCell ref="K10:T10"/>
    <mergeCell ref="D10:H14"/>
    <mergeCell ref="D15:H15"/>
    <mergeCell ref="D17:H17"/>
    <mergeCell ref="D43:H43"/>
    <mergeCell ref="D45:H45"/>
    <mergeCell ref="D47:H47"/>
    <mergeCell ref="D49:T49"/>
    <mergeCell ref="F38:H38"/>
    <mergeCell ref="F39:H39"/>
    <mergeCell ref="D40:H40"/>
    <mergeCell ref="D41:H41"/>
    <mergeCell ref="F35:H35"/>
    <mergeCell ref="F36:H36"/>
    <mergeCell ref="F37:H37"/>
    <mergeCell ref="F33:H33"/>
    <mergeCell ref="F34:H34"/>
    <mergeCell ref="F31:H31"/>
    <mergeCell ref="F32:H32"/>
    <mergeCell ref="D27:H27"/>
    <mergeCell ref="D28:H28"/>
    <mergeCell ref="D30:H30"/>
    <mergeCell ref="F25:H25"/>
    <mergeCell ref="F26:H26"/>
    <mergeCell ref="F23:H23"/>
    <mergeCell ref="F24:H24"/>
    <mergeCell ref="F22:H22"/>
    <mergeCell ref="F21:H21"/>
    <mergeCell ref="F20:H20"/>
    <mergeCell ref="F18:H18"/>
    <mergeCell ref="F19:H19"/>
    <mergeCell ref="D2:T2"/>
    <mergeCell ref="H5:N5"/>
    <mergeCell ref="K9:T9"/>
    <mergeCell ref="D3:H3"/>
    <mergeCell ref="S12:S14"/>
    <mergeCell ref="P12:R12"/>
    <mergeCell ref="T11:T14"/>
    <mergeCell ref="I11:O12"/>
    <mergeCell ref="I13:K13"/>
    <mergeCell ref="L13:N13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6"/>
  <sheetViews>
    <sheetView tabSelected="1" topLeftCell="C7" workbookViewId="0">
      <selection activeCell="D33" sqref="D33:H33"/>
    </sheetView>
  </sheetViews>
  <sheetFormatPr baseColWidth="10" defaultRowHeight="15"/>
  <cols>
    <col min="1" max="1" width="8.85546875" style="116" hidden="1" customWidth="1"/>
    <col min="2" max="2" width="14.85546875" style="116" hidden="1" customWidth="1"/>
    <col min="3" max="3" width="11.5703125" style="116" customWidth="1"/>
    <col min="4" max="6" width="5.7109375" style="116" customWidth="1"/>
    <col min="7" max="7" width="10" style="116" customWidth="1"/>
    <col min="8" max="8" width="52.85546875" style="116" customWidth="1"/>
    <col min="9" max="10" width="15.7109375" style="116" customWidth="1"/>
    <col min="11" max="16384" width="11.42578125" style="116"/>
  </cols>
  <sheetData>
    <row r="1" spans="1:10">
      <c r="D1" s="1" t="s">
        <v>716</v>
      </c>
      <c r="E1" s="1"/>
      <c r="F1" s="1"/>
    </row>
    <row r="2" spans="1:10" ht="18.75">
      <c r="D2" s="161" t="s">
        <v>0</v>
      </c>
      <c r="E2" s="161"/>
      <c r="F2" s="161"/>
      <c r="G2" s="162"/>
      <c r="H2" s="162"/>
      <c r="I2" s="162"/>
      <c r="J2" s="162"/>
    </row>
    <row r="4" spans="1:10">
      <c r="A4" s="116" t="s">
        <v>39</v>
      </c>
      <c r="D4" s="116" t="s">
        <v>1</v>
      </c>
      <c r="G4" s="2" t="s">
        <v>2</v>
      </c>
      <c r="H4" s="163" t="s">
        <v>3</v>
      </c>
      <c r="I4" s="163"/>
      <c r="J4" s="163"/>
    </row>
    <row r="5" spans="1:10">
      <c r="A5" s="116" t="s">
        <v>34</v>
      </c>
      <c r="B5" s="10" t="s">
        <v>36</v>
      </c>
      <c r="D5" s="116" t="s">
        <v>4</v>
      </c>
      <c r="G5" s="4" t="s">
        <v>5</v>
      </c>
    </row>
    <row r="6" spans="1:10">
      <c r="A6" s="116" t="s">
        <v>35</v>
      </c>
      <c r="B6" s="10" t="s">
        <v>37</v>
      </c>
      <c r="D6" s="116" t="s">
        <v>31</v>
      </c>
      <c r="G6" s="4" t="s">
        <v>32</v>
      </c>
    </row>
    <row r="7" spans="1:10">
      <c r="A7" s="116" t="s">
        <v>679</v>
      </c>
    </row>
    <row r="8" spans="1:10" ht="15" customHeight="1">
      <c r="A8" s="116">
        <v>1</v>
      </c>
      <c r="D8" s="228" t="s">
        <v>717</v>
      </c>
      <c r="E8" s="229"/>
      <c r="F8" s="229"/>
      <c r="G8" s="229"/>
      <c r="H8" s="229"/>
      <c r="I8" s="229"/>
      <c r="J8" s="230"/>
    </row>
    <row r="9" spans="1:10" ht="15" customHeight="1">
      <c r="D9" s="231"/>
      <c r="E9" s="232"/>
      <c r="F9" s="232"/>
      <c r="G9" s="232"/>
      <c r="H9" s="232"/>
      <c r="I9" s="232"/>
      <c r="J9" s="233"/>
    </row>
    <row r="10" spans="1:10" ht="15.75" customHeight="1">
      <c r="D10" s="234" t="s">
        <v>759</v>
      </c>
      <c r="E10" s="235"/>
      <c r="F10" s="235"/>
      <c r="G10" s="235"/>
      <c r="H10" s="235"/>
      <c r="I10" s="235"/>
      <c r="J10" s="236"/>
    </row>
    <row r="11" spans="1:10" ht="15" customHeight="1">
      <c r="D11" s="225" t="s">
        <v>19</v>
      </c>
      <c r="E11" s="226"/>
      <c r="F11" s="226"/>
      <c r="G11" s="226"/>
      <c r="H11" s="226"/>
      <c r="I11" s="226"/>
      <c r="J11" s="227"/>
    </row>
    <row r="12" spans="1:10" ht="45">
      <c r="A12" s="132"/>
      <c r="D12" s="242"/>
      <c r="E12" s="242"/>
      <c r="F12" s="242"/>
      <c r="G12" s="242"/>
      <c r="H12" s="242"/>
      <c r="I12" s="133" t="s">
        <v>758</v>
      </c>
      <c r="J12" s="134" t="s">
        <v>718</v>
      </c>
    </row>
    <row r="13" spans="1:10">
      <c r="A13" s="135"/>
      <c r="B13" s="116">
        <v>11267604.809999995</v>
      </c>
      <c r="D13" s="237" t="s">
        <v>760</v>
      </c>
      <c r="E13" s="237"/>
      <c r="F13" s="237"/>
      <c r="G13" s="237"/>
      <c r="H13" s="237"/>
      <c r="I13" s="136" t="s">
        <v>719</v>
      </c>
      <c r="J13" s="137">
        <f>B13</f>
        <v>11267604.809999995</v>
      </c>
    </row>
    <row r="15" spans="1:10" ht="15" customHeight="1">
      <c r="A15" s="135"/>
      <c r="D15" s="237" t="s">
        <v>729</v>
      </c>
      <c r="E15" s="237"/>
      <c r="F15" s="237"/>
      <c r="G15" s="237"/>
      <c r="H15" s="237"/>
      <c r="I15" s="136" t="s">
        <v>730</v>
      </c>
      <c r="J15" s="140">
        <f>SUM(J16:J18)</f>
        <v>23369949.109999996</v>
      </c>
    </row>
    <row r="16" spans="1:10">
      <c r="A16" s="135"/>
      <c r="B16" s="116">
        <v>6896460.6899999995</v>
      </c>
      <c r="D16" s="138" t="s">
        <v>720</v>
      </c>
      <c r="E16" s="238" t="s">
        <v>721</v>
      </c>
      <c r="F16" s="238"/>
      <c r="G16" s="238"/>
      <c r="H16" s="239"/>
      <c r="I16" s="139" t="s">
        <v>722</v>
      </c>
      <c r="J16" s="52">
        <f>B16</f>
        <v>6896460.6899999995</v>
      </c>
    </row>
    <row r="17" spans="1:10">
      <c r="A17" s="135"/>
      <c r="B17" s="116">
        <v>14541345.829999996</v>
      </c>
      <c r="D17" s="138" t="s">
        <v>720</v>
      </c>
      <c r="E17" s="240" t="s">
        <v>723</v>
      </c>
      <c r="F17" s="240"/>
      <c r="G17" s="240"/>
      <c r="H17" s="241"/>
      <c r="I17" s="133" t="s">
        <v>724</v>
      </c>
      <c r="J17" s="52">
        <f>B17</f>
        <v>14541345.829999996</v>
      </c>
    </row>
    <row r="18" spans="1:10">
      <c r="A18" s="132"/>
      <c r="B18" s="116">
        <v>1932142.5899999999</v>
      </c>
      <c r="D18" s="138" t="s">
        <v>720</v>
      </c>
      <c r="E18" s="240" t="s">
        <v>725</v>
      </c>
      <c r="F18" s="240"/>
      <c r="G18" s="240"/>
      <c r="H18" s="241"/>
      <c r="I18" s="133" t="s">
        <v>726</v>
      </c>
      <c r="J18" s="52">
        <f>B18</f>
        <v>1932142.5899999999</v>
      </c>
    </row>
    <row r="20" spans="1:10" ht="15" customHeight="1">
      <c r="A20" s="135"/>
      <c r="D20" s="237" t="s">
        <v>735</v>
      </c>
      <c r="E20" s="237"/>
      <c r="F20" s="237"/>
      <c r="G20" s="237"/>
      <c r="H20" s="237"/>
      <c r="I20" s="136" t="s">
        <v>736</v>
      </c>
      <c r="J20" s="140">
        <f>SUM(J21:J23)</f>
        <v>3851118.5699999984</v>
      </c>
    </row>
    <row r="21" spans="1:10" ht="15" customHeight="1">
      <c r="A21" s="135"/>
      <c r="B21" s="116">
        <v>960252.44999999925</v>
      </c>
      <c r="D21" s="141" t="s">
        <v>720</v>
      </c>
      <c r="E21" s="238" t="s">
        <v>721</v>
      </c>
      <c r="F21" s="238"/>
      <c r="G21" s="238"/>
      <c r="H21" s="239"/>
      <c r="I21" s="139" t="s">
        <v>731</v>
      </c>
      <c r="J21" s="52">
        <f>B21</f>
        <v>960252.44999999925</v>
      </c>
    </row>
    <row r="22" spans="1:10" ht="15" customHeight="1">
      <c r="A22" s="135"/>
      <c r="B22" s="116">
        <v>723790.88</v>
      </c>
      <c r="D22" s="138" t="s">
        <v>720</v>
      </c>
      <c r="E22" s="240" t="s">
        <v>723</v>
      </c>
      <c r="F22" s="240"/>
      <c r="G22" s="240"/>
      <c r="H22" s="241"/>
      <c r="I22" s="133" t="s">
        <v>732</v>
      </c>
      <c r="J22" s="52">
        <f>B22</f>
        <v>723790.88</v>
      </c>
    </row>
    <row r="23" spans="1:10" ht="15" customHeight="1">
      <c r="A23" s="132"/>
      <c r="B23" s="116">
        <v>2167075.2399999993</v>
      </c>
      <c r="D23" s="138" t="s">
        <v>720</v>
      </c>
      <c r="E23" s="240" t="s">
        <v>725</v>
      </c>
      <c r="F23" s="240"/>
      <c r="G23" s="240"/>
      <c r="H23" s="241"/>
      <c r="I23" s="133" t="s">
        <v>733</v>
      </c>
      <c r="J23" s="52">
        <f>B23</f>
        <v>2167075.2399999993</v>
      </c>
    </row>
    <row r="24" spans="1:10" ht="15" customHeight="1"/>
    <row r="25" spans="1:10" ht="15" customHeight="1">
      <c r="A25" s="135"/>
      <c r="D25" s="237" t="s">
        <v>753</v>
      </c>
      <c r="E25" s="237"/>
      <c r="F25" s="237"/>
      <c r="G25" s="237"/>
      <c r="H25" s="237"/>
      <c r="I25" s="136" t="s">
        <v>754</v>
      </c>
      <c r="J25" s="140">
        <f>J27-J26</f>
        <v>873926.71</v>
      </c>
    </row>
    <row r="26" spans="1:10">
      <c r="A26" s="132"/>
      <c r="B26" s="116">
        <v>875999.95000000019</v>
      </c>
      <c r="D26" s="138" t="s">
        <v>727</v>
      </c>
      <c r="E26" s="240" t="s">
        <v>579</v>
      </c>
      <c r="F26" s="240"/>
      <c r="G26" s="240"/>
      <c r="H26" s="241"/>
      <c r="I26" s="133" t="s">
        <v>728</v>
      </c>
      <c r="J26" s="52">
        <f>B26</f>
        <v>875999.95000000019</v>
      </c>
    </row>
    <row r="27" spans="1:10" ht="15" customHeight="1">
      <c r="A27" s="132"/>
      <c r="B27" s="116">
        <v>1749926.6600000001</v>
      </c>
      <c r="D27" s="142" t="s">
        <v>727</v>
      </c>
      <c r="E27" s="243" t="s">
        <v>582</v>
      </c>
      <c r="F27" s="243"/>
      <c r="G27" s="243"/>
      <c r="H27" s="244"/>
      <c r="I27" s="133" t="s">
        <v>734</v>
      </c>
      <c r="J27" s="52">
        <f>B27</f>
        <v>1749926.6600000001</v>
      </c>
    </row>
    <row r="28" spans="1:10" ht="15" customHeight="1"/>
    <row r="29" spans="1:10" ht="15" customHeight="1">
      <c r="A29" s="135"/>
      <c r="D29" s="237" t="s">
        <v>761</v>
      </c>
      <c r="E29" s="237"/>
      <c r="F29" s="237"/>
      <c r="G29" s="237"/>
      <c r="H29" s="237"/>
      <c r="I29" s="136" t="s">
        <v>737</v>
      </c>
      <c r="J29" s="140">
        <f>SUM(J13+J15-J20+J25)</f>
        <v>31660362.059999987</v>
      </c>
    </row>
    <row r="30" spans="1:10" ht="15" customHeight="1">
      <c r="A30" s="132"/>
      <c r="B30" s="116">
        <v>8978205.5899999999</v>
      </c>
      <c r="D30" s="143" t="s">
        <v>738</v>
      </c>
      <c r="E30" s="238" t="s">
        <v>739</v>
      </c>
      <c r="F30" s="238"/>
      <c r="G30" s="238"/>
      <c r="H30" s="239"/>
      <c r="I30" s="139" t="s">
        <v>740</v>
      </c>
      <c r="J30" s="52">
        <f>B30</f>
        <v>8978205.5899999999</v>
      </c>
    </row>
    <row r="31" spans="1:10" ht="15" customHeight="1">
      <c r="A31" s="135"/>
      <c r="B31" s="116">
        <v>11400968.26</v>
      </c>
      <c r="D31" s="144" t="s">
        <v>741</v>
      </c>
      <c r="E31" s="243" t="s">
        <v>742</v>
      </c>
      <c r="F31" s="243"/>
      <c r="G31" s="243"/>
      <c r="H31" s="244"/>
      <c r="I31" s="133" t="s">
        <v>743</v>
      </c>
      <c r="J31" s="52">
        <f>B31</f>
        <v>11400968.26</v>
      </c>
    </row>
    <row r="32" spans="1:10" ht="15" customHeight="1"/>
    <row r="33" spans="1:10" ht="15" customHeight="1">
      <c r="A33" s="135"/>
      <c r="D33" s="237" t="s">
        <v>762</v>
      </c>
      <c r="E33" s="237"/>
      <c r="F33" s="237"/>
      <c r="G33" s="237"/>
      <c r="H33" s="237"/>
      <c r="I33" s="136" t="s">
        <v>744</v>
      </c>
      <c r="J33" s="140">
        <f>J29-J30-J31</f>
        <v>11281188.209999988</v>
      </c>
    </row>
    <row r="34" spans="1:10">
      <c r="B34" s="116">
        <v>1368732.36</v>
      </c>
      <c r="D34" s="145" t="s">
        <v>745</v>
      </c>
      <c r="E34" s="238" t="s">
        <v>746</v>
      </c>
      <c r="F34" s="238"/>
      <c r="G34" s="238"/>
      <c r="H34" s="239"/>
      <c r="I34" s="133" t="s">
        <v>747</v>
      </c>
      <c r="J34" s="40">
        <f>B34</f>
        <v>1368732.36</v>
      </c>
    </row>
    <row r="35" spans="1:10">
      <c r="B35" s="116">
        <v>9891.86</v>
      </c>
      <c r="D35" s="144" t="s">
        <v>748</v>
      </c>
      <c r="E35" s="243" t="s">
        <v>749</v>
      </c>
      <c r="F35" s="243"/>
      <c r="G35" s="243"/>
      <c r="H35" s="244"/>
      <c r="I35" s="133" t="s">
        <v>750</v>
      </c>
      <c r="J35" s="40">
        <f>B35</f>
        <v>9891.86</v>
      </c>
    </row>
    <row r="36" spans="1:10">
      <c r="D36" s="237" t="s">
        <v>751</v>
      </c>
      <c r="E36" s="237"/>
      <c r="F36" s="237"/>
      <c r="G36" s="237"/>
      <c r="H36" s="237"/>
      <c r="I36" s="136" t="s">
        <v>752</v>
      </c>
      <c r="J36" s="140">
        <f>J33-J34-J35</f>
        <v>9902563.989999989</v>
      </c>
    </row>
  </sheetData>
  <mergeCells count="26">
    <mergeCell ref="E31:H31"/>
    <mergeCell ref="D33:H33"/>
    <mergeCell ref="E34:H34"/>
    <mergeCell ref="E35:H35"/>
    <mergeCell ref="D36:H36"/>
    <mergeCell ref="D25:H25"/>
    <mergeCell ref="E27:H27"/>
    <mergeCell ref="D20:H20"/>
    <mergeCell ref="D29:H29"/>
    <mergeCell ref="E30:H30"/>
    <mergeCell ref="E26:H26"/>
    <mergeCell ref="D15:H15"/>
    <mergeCell ref="E21:H21"/>
    <mergeCell ref="E22:H22"/>
    <mergeCell ref="E23:H23"/>
    <mergeCell ref="D12:H12"/>
    <mergeCell ref="D13:H13"/>
    <mergeCell ref="E16:H16"/>
    <mergeCell ref="E17:H17"/>
    <mergeCell ref="E18:H18"/>
    <mergeCell ref="D11:J11"/>
    <mergeCell ref="D2:J2"/>
    <mergeCell ref="H4:J4"/>
    <mergeCell ref="D8:J8"/>
    <mergeCell ref="D9:J9"/>
    <mergeCell ref="D10:J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S36"/>
  <sheetViews>
    <sheetView topLeftCell="D1" workbookViewId="0">
      <selection activeCell="M23" sqref="M23:S23"/>
    </sheetView>
  </sheetViews>
  <sheetFormatPr baseColWidth="10" defaultRowHeight="15"/>
  <cols>
    <col min="1" max="1" width="12.28515625" hidden="1" customWidth="1"/>
    <col min="2" max="2" width="14.85546875" hidden="1" customWidth="1"/>
    <col min="3" max="3" width="13.140625" hidden="1" customWidth="1"/>
    <col min="4" max="4" width="15.42578125" customWidth="1"/>
    <col min="5" max="5" width="16.42578125" customWidth="1"/>
    <col min="6" max="6" width="35.28515625" customWidth="1"/>
    <col min="7" max="7" width="19.28515625" customWidth="1"/>
    <col min="8" max="8" width="22.7109375" customWidth="1"/>
    <col min="9" max="9" width="22" customWidth="1"/>
    <col min="10" max="10" width="22.28515625" customWidth="1"/>
    <col min="11" max="11" width="15.140625" customWidth="1"/>
    <col min="12" max="12" width="22" customWidth="1"/>
    <col min="13" max="13" width="18.85546875" customWidth="1"/>
    <col min="14" max="14" width="16.85546875" customWidth="1"/>
    <col min="16" max="16" width="16.42578125" customWidth="1"/>
    <col min="17" max="17" width="15.85546875" customWidth="1"/>
    <col min="18" max="18" width="15.28515625" customWidth="1"/>
    <col min="19" max="19" width="13.140625" customWidth="1"/>
  </cols>
  <sheetData>
    <row r="2" spans="1:19">
      <c r="E2" s="116" t="s">
        <v>1</v>
      </c>
      <c r="F2" s="2" t="s">
        <v>2</v>
      </c>
      <c r="G2" s="115" t="s">
        <v>3</v>
      </c>
      <c r="H2" s="115"/>
      <c r="I2" s="115"/>
      <c r="J2" s="116"/>
      <c r="K2" s="116"/>
      <c r="L2" s="116"/>
      <c r="M2" s="116"/>
    </row>
    <row r="3" spans="1:19">
      <c r="E3" s="116" t="s">
        <v>4</v>
      </c>
      <c r="F3" s="4" t="s">
        <v>5</v>
      </c>
      <c r="G3" s="116"/>
      <c r="H3" s="116"/>
      <c r="I3" s="116"/>
      <c r="J3" s="116"/>
      <c r="K3" s="116"/>
      <c r="L3" s="116"/>
      <c r="M3" s="116"/>
    </row>
    <row r="4" spans="1:19" ht="15.75" thickBot="1">
      <c r="E4" s="116" t="s">
        <v>31</v>
      </c>
      <c r="F4" s="4" t="s">
        <v>32</v>
      </c>
      <c r="G4" s="116"/>
      <c r="H4" s="245" t="s">
        <v>757</v>
      </c>
      <c r="I4" s="245"/>
      <c r="J4" s="245"/>
      <c r="K4" s="245"/>
      <c r="L4" s="117"/>
      <c r="M4" s="116"/>
    </row>
    <row r="5" spans="1:19" ht="15.75" thickBot="1">
      <c r="E5" s="116" t="s">
        <v>693</v>
      </c>
      <c r="F5" s="116" t="s">
        <v>694</v>
      </c>
      <c r="G5" s="116"/>
      <c r="H5" s="245"/>
      <c r="I5" s="245"/>
      <c r="J5" s="245"/>
      <c r="K5" s="245"/>
      <c r="L5" s="116"/>
      <c r="M5" s="116"/>
    </row>
    <row r="6" spans="1:19">
      <c r="J6" s="117"/>
    </row>
    <row r="7" spans="1:19">
      <c r="E7" s="249" t="s">
        <v>708</v>
      </c>
      <c r="F7" s="250"/>
      <c r="G7" s="253" t="s">
        <v>765</v>
      </c>
      <c r="H7" s="255" t="s">
        <v>714</v>
      </c>
      <c r="I7" s="255" t="s">
        <v>763</v>
      </c>
      <c r="J7" s="255" t="s">
        <v>764</v>
      </c>
      <c r="K7" s="257" t="s">
        <v>766</v>
      </c>
      <c r="L7" s="258"/>
      <c r="M7" s="259"/>
      <c r="N7" s="47"/>
      <c r="O7" s="47"/>
      <c r="P7" s="47"/>
      <c r="Q7" s="47"/>
      <c r="R7" s="47"/>
      <c r="S7" s="47"/>
    </row>
    <row r="8" spans="1:19" ht="25.5">
      <c r="E8" s="251"/>
      <c r="F8" s="252"/>
      <c r="G8" s="254"/>
      <c r="H8" s="256"/>
      <c r="I8" s="256"/>
      <c r="J8" s="256"/>
      <c r="K8" s="148" t="s">
        <v>713</v>
      </c>
      <c r="L8" s="119" t="s">
        <v>709</v>
      </c>
      <c r="M8" s="120" t="s">
        <v>692</v>
      </c>
      <c r="N8" s="47"/>
      <c r="O8" s="47"/>
      <c r="P8" s="47"/>
      <c r="Q8" s="47"/>
      <c r="R8" s="47"/>
      <c r="S8" s="47"/>
    </row>
    <row r="9" spans="1:19">
      <c r="E9" s="123"/>
      <c r="F9" s="124" t="s">
        <v>28</v>
      </c>
      <c r="G9" s="146">
        <f t="shared" ref="G9:M9" si="0">SUM(G10:G18)</f>
        <v>17141293.079999998</v>
      </c>
      <c r="H9" s="125">
        <f t="shared" si="0"/>
        <v>27944538.050000001</v>
      </c>
      <c r="I9" s="125">
        <f t="shared" si="0"/>
        <v>20886815.609999999</v>
      </c>
      <c r="J9" s="125">
        <f t="shared" si="0"/>
        <v>2912627.56</v>
      </c>
      <c r="K9" s="146">
        <f t="shared" si="0"/>
        <v>14380084.08</v>
      </c>
      <c r="L9" s="125">
        <f t="shared" si="0"/>
        <v>7057722.4400000032</v>
      </c>
      <c r="M9" s="125">
        <f t="shared" si="0"/>
        <v>21437806.520000003</v>
      </c>
      <c r="N9" s="47"/>
      <c r="O9" s="47"/>
      <c r="P9" s="47"/>
      <c r="Q9" s="47"/>
      <c r="R9" s="47"/>
      <c r="S9" s="47"/>
    </row>
    <row r="10" spans="1:19">
      <c r="A10">
        <v>9819691.4499999993</v>
      </c>
      <c r="B10" s="116">
        <v>8686155.1899999995</v>
      </c>
      <c r="E10" s="131">
        <v>1</v>
      </c>
      <c r="F10" s="126" t="s">
        <v>7</v>
      </c>
      <c r="G10" s="147">
        <f t="shared" ref="G10:G18" si="1">A10</f>
        <v>9819691.4499999993</v>
      </c>
      <c r="H10" s="127">
        <f>F.1.1.1.!M11</f>
        <v>10747532.590000002</v>
      </c>
      <c r="I10" s="127">
        <f>F.1.1.1.!N11</f>
        <v>4508547.17</v>
      </c>
      <c r="J10" s="127">
        <f>F.1.1.1.!O11</f>
        <v>1040290.7</v>
      </c>
      <c r="K10" s="149">
        <f t="shared" ref="K10:K18" si="2">B10</f>
        <v>8686155.1899999995</v>
      </c>
      <c r="L10" s="127">
        <f t="shared" ref="L10:L18" si="3">H10-I10</f>
        <v>6238985.4200000018</v>
      </c>
      <c r="M10" s="127">
        <f t="shared" ref="M10:M18" si="4">SUM(K10+L10)</f>
        <v>14925140.610000001</v>
      </c>
      <c r="N10" s="47"/>
      <c r="O10" s="47"/>
      <c r="P10" s="47"/>
      <c r="Q10" s="47"/>
      <c r="R10" s="47"/>
      <c r="S10" s="47"/>
    </row>
    <row r="11" spans="1:19">
      <c r="A11" s="116">
        <v>59399.75</v>
      </c>
      <c r="B11" s="116">
        <v>57337.51</v>
      </c>
      <c r="E11" s="131">
        <v>2</v>
      </c>
      <c r="F11" s="126" t="s">
        <v>8</v>
      </c>
      <c r="G11" s="147">
        <f t="shared" si="1"/>
        <v>59399.75</v>
      </c>
      <c r="H11" s="127">
        <f>F.1.1.1.!M12</f>
        <v>425366.11</v>
      </c>
      <c r="I11" s="127">
        <f>F.1.1.1.!N12</f>
        <v>425366.11</v>
      </c>
      <c r="J11" s="127">
        <f>F.1.1.1.!O12</f>
        <v>2062.2399999999998</v>
      </c>
      <c r="K11" s="149">
        <f t="shared" si="2"/>
        <v>57337.51</v>
      </c>
      <c r="L11" s="127">
        <f t="shared" si="3"/>
        <v>0</v>
      </c>
      <c r="M11" s="127">
        <f t="shared" si="4"/>
        <v>57337.51</v>
      </c>
      <c r="N11" s="47"/>
      <c r="O11" s="47"/>
      <c r="P11" s="47"/>
      <c r="Q11" s="47"/>
      <c r="R11" s="47"/>
      <c r="S11" s="47"/>
    </row>
    <row r="12" spans="1:19">
      <c r="A12" s="116">
        <v>2877429.62</v>
      </c>
      <c r="B12" s="116">
        <v>2682475.66</v>
      </c>
      <c r="E12" s="131">
        <v>3</v>
      </c>
      <c r="F12" s="126" t="s">
        <v>9</v>
      </c>
      <c r="G12" s="147">
        <f t="shared" si="1"/>
        <v>2877429.62</v>
      </c>
      <c r="H12" s="127">
        <f>F.1.1.1.!M13</f>
        <v>3364314.82</v>
      </c>
      <c r="I12" s="127">
        <f>F.1.1.1.!N13</f>
        <v>3040492.92</v>
      </c>
      <c r="J12" s="127">
        <f>F.1.1.1.!O13</f>
        <v>181596.21</v>
      </c>
      <c r="K12" s="149">
        <f t="shared" si="2"/>
        <v>2682475.66</v>
      </c>
      <c r="L12" s="127">
        <f t="shared" si="3"/>
        <v>323821.89999999991</v>
      </c>
      <c r="M12" s="127">
        <f t="shared" si="4"/>
        <v>3006297.56</v>
      </c>
      <c r="N12" s="47"/>
      <c r="O12" s="47"/>
      <c r="P12" s="47"/>
      <c r="Q12" s="47"/>
      <c r="R12" s="47"/>
      <c r="S12" s="47"/>
    </row>
    <row r="13" spans="1:19">
      <c r="A13" s="116">
        <v>855565.24</v>
      </c>
      <c r="B13" s="116">
        <v>573708.25</v>
      </c>
      <c r="E13" s="131">
        <v>4</v>
      </c>
      <c r="F13" s="126" t="s">
        <v>10</v>
      </c>
      <c r="G13" s="147">
        <f t="shared" si="1"/>
        <v>855565.24</v>
      </c>
      <c r="H13" s="127">
        <f>F.1.1.1.!M14</f>
        <v>9219769.8100000005</v>
      </c>
      <c r="I13" s="127">
        <f>F.1.1.1.!N14</f>
        <v>8784159.8499999996</v>
      </c>
      <c r="J13" s="127">
        <f>F.1.1.1.!O14</f>
        <v>542095.99</v>
      </c>
      <c r="K13" s="149">
        <f t="shared" si="2"/>
        <v>573708.25</v>
      </c>
      <c r="L13" s="127">
        <f t="shared" si="3"/>
        <v>435609.96000000089</v>
      </c>
      <c r="M13" s="127">
        <f t="shared" si="4"/>
        <v>1009318.2100000009</v>
      </c>
      <c r="N13" s="47"/>
      <c r="O13" s="47"/>
      <c r="P13" s="47"/>
      <c r="Q13" s="47"/>
      <c r="R13" s="47"/>
      <c r="S13" s="47"/>
    </row>
    <row r="14" spans="1:19">
      <c r="A14" s="116">
        <v>262914.2</v>
      </c>
      <c r="B14" s="116">
        <v>120900.75</v>
      </c>
      <c r="E14" s="131">
        <v>5</v>
      </c>
      <c r="F14" s="126" t="s">
        <v>11</v>
      </c>
      <c r="G14" s="147">
        <f t="shared" si="1"/>
        <v>262914.2</v>
      </c>
      <c r="H14" s="127">
        <f>F.1.1.1.!M15</f>
        <v>137285.97999999998</v>
      </c>
      <c r="I14" s="127">
        <f>F.1.1.1.!N15</f>
        <v>84863.18</v>
      </c>
      <c r="J14" s="127">
        <f>F.1.1.1.!O15</f>
        <v>139796.32</v>
      </c>
      <c r="K14" s="149">
        <f t="shared" si="2"/>
        <v>120900.75</v>
      </c>
      <c r="L14" s="127">
        <f t="shared" si="3"/>
        <v>52422.799999999988</v>
      </c>
      <c r="M14" s="127">
        <f t="shared" si="4"/>
        <v>173323.55</v>
      </c>
      <c r="N14" s="47"/>
      <c r="O14" s="47"/>
      <c r="P14" s="47"/>
      <c r="Q14" s="47"/>
      <c r="R14" s="47"/>
      <c r="S14" s="47"/>
    </row>
    <row r="15" spans="1:19">
      <c r="A15" s="116">
        <v>4077.12</v>
      </c>
      <c r="B15" s="116">
        <v>4077.12</v>
      </c>
      <c r="E15" s="131">
        <v>6</v>
      </c>
      <c r="F15" s="126" t="s">
        <v>12</v>
      </c>
      <c r="G15" s="147">
        <f t="shared" si="1"/>
        <v>4077.12</v>
      </c>
      <c r="H15" s="127">
        <f>F.1.1.1.!M16</f>
        <v>0</v>
      </c>
      <c r="I15" s="127">
        <f>F.1.1.1.!N16</f>
        <v>0</v>
      </c>
      <c r="J15" s="127">
        <f>F.1.1.1.!O16</f>
        <v>0</v>
      </c>
      <c r="K15" s="149">
        <f t="shared" si="2"/>
        <v>4077.12</v>
      </c>
      <c r="L15" s="127">
        <f t="shared" si="3"/>
        <v>0</v>
      </c>
      <c r="M15" s="127">
        <f t="shared" si="4"/>
        <v>4077.12</v>
      </c>
      <c r="N15" s="47"/>
      <c r="O15" s="47"/>
      <c r="P15" s="47"/>
      <c r="Q15" s="47"/>
      <c r="R15" s="47"/>
      <c r="S15" s="47"/>
    </row>
    <row r="16" spans="1:19">
      <c r="A16" s="116">
        <v>1912057.24</v>
      </c>
      <c r="B16" s="116">
        <v>917382.3</v>
      </c>
      <c r="E16" s="131">
        <v>7</v>
      </c>
      <c r="F16" s="126" t="s">
        <v>575</v>
      </c>
      <c r="G16" s="147">
        <f t="shared" si="1"/>
        <v>1912057.24</v>
      </c>
      <c r="H16" s="127">
        <f>F.1.1.1.!M17</f>
        <v>2632694.4700000002</v>
      </c>
      <c r="I16" s="127">
        <f>F.1.1.1.!N17</f>
        <v>2632694.4700000002</v>
      </c>
      <c r="J16" s="127">
        <f>F.1.1.1.!O17</f>
        <v>994674.94</v>
      </c>
      <c r="K16" s="149">
        <f t="shared" si="2"/>
        <v>917382.3</v>
      </c>
      <c r="L16" s="127">
        <f t="shared" si="3"/>
        <v>0</v>
      </c>
      <c r="M16" s="127">
        <f t="shared" si="4"/>
        <v>917382.3</v>
      </c>
      <c r="N16" s="47"/>
      <c r="O16" s="47"/>
      <c r="P16" s="47"/>
      <c r="Q16" s="47"/>
      <c r="R16" s="47"/>
      <c r="S16" s="47"/>
    </row>
    <row r="17" spans="1:19">
      <c r="A17" s="116">
        <v>18158.46</v>
      </c>
      <c r="B17" s="116">
        <v>6047.3</v>
      </c>
      <c r="E17" s="131">
        <v>8</v>
      </c>
      <c r="F17" s="126" t="s">
        <v>13</v>
      </c>
      <c r="G17" s="147">
        <f t="shared" si="1"/>
        <v>18158.46</v>
      </c>
      <c r="H17" s="127">
        <f>F.1.1.1.!M18</f>
        <v>9500</v>
      </c>
      <c r="I17" s="127">
        <f>F.1.1.1.!N18</f>
        <v>2617.64</v>
      </c>
      <c r="J17" s="127">
        <f>F.1.1.1.!O18</f>
        <v>12111.16</v>
      </c>
      <c r="K17" s="149">
        <f t="shared" si="2"/>
        <v>6047.3</v>
      </c>
      <c r="L17" s="127">
        <f t="shared" si="3"/>
        <v>6882.3600000000006</v>
      </c>
      <c r="M17" s="127">
        <f t="shared" si="4"/>
        <v>12929.66</v>
      </c>
      <c r="N17" s="47"/>
      <c r="O17" s="47"/>
      <c r="P17" s="47"/>
      <c r="Q17" s="47"/>
      <c r="R17" s="47"/>
      <c r="S17" s="47"/>
    </row>
    <row r="18" spans="1:19">
      <c r="A18" s="116">
        <v>1332000</v>
      </c>
      <c r="B18" s="116">
        <v>1332000</v>
      </c>
      <c r="E18" s="131">
        <v>9</v>
      </c>
      <c r="F18" s="126" t="s">
        <v>14</v>
      </c>
      <c r="G18" s="147">
        <f t="shared" si="1"/>
        <v>1332000</v>
      </c>
      <c r="H18" s="127">
        <f>F.1.1.1.!M19</f>
        <v>1408074.27</v>
      </c>
      <c r="I18" s="127">
        <f>F.1.1.1.!N19</f>
        <v>1408074.27</v>
      </c>
      <c r="J18" s="127">
        <f>F.1.1.1.!O19</f>
        <v>0</v>
      </c>
      <c r="K18" s="149">
        <f t="shared" si="2"/>
        <v>1332000</v>
      </c>
      <c r="L18" s="127">
        <f t="shared" si="3"/>
        <v>0</v>
      </c>
      <c r="M18" s="127">
        <f t="shared" si="4"/>
        <v>1332000</v>
      </c>
      <c r="N18" s="47"/>
      <c r="O18" s="47"/>
      <c r="P18" s="47"/>
      <c r="Q18" s="47"/>
      <c r="R18" s="47"/>
      <c r="S18" s="47"/>
    </row>
    <row r="19" spans="1:19"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47"/>
      <c r="P19" s="47"/>
      <c r="Q19" s="47"/>
      <c r="R19" s="47"/>
      <c r="S19" s="47"/>
    </row>
    <row r="20" spans="1:19"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</row>
    <row r="21" spans="1:19"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1:19"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</row>
    <row r="23" spans="1:19" s="116" customFormat="1" ht="27" customHeight="1">
      <c r="E23" s="260" t="s">
        <v>710</v>
      </c>
      <c r="F23" s="261"/>
      <c r="G23" s="266" t="s">
        <v>767</v>
      </c>
      <c r="H23" s="268" t="s">
        <v>715</v>
      </c>
      <c r="I23" s="260" t="s">
        <v>711</v>
      </c>
      <c r="J23" s="270"/>
      <c r="K23" s="261"/>
      <c r="L23" s="272" t="s">
        <v>712</v>
      </c>
      <c r="M23" s="246" t="s">
        <v>768</v>
      </c>
      <c r="N23" s="247"/>
      <c r="O23" s="247"/>
      <c r="P23" s="247"/>
      <c r="Q23" s="247"/>
      <c r="R23" s="247"/>
      <c r="S23" s="248"/>
    </row>
    <row r="24" spans="1:19" s="116" customFormat="1" ht="15.75" customHeight="1">
      <c r="E24" s="262"/>
      <c r="F24" s="263"/>
      <c r="G24" s="267"/>
      <c r="H24" s="269"/>
      <c r="I24" s="264"/>
      <c r="J24" s="271"/>
      <c r="K24" s="265"/>
      <c r="L24" s="273"/>
      <c r="M24" s="246" t="s">
        <v>713</v>
      </c>
      <c r="N24" s="247"/>
      <c r="O24" s="248"/>
      <c r="P24" s="246" t="s">
        <v>709</v>
      </c>
      <c r="Q24" s="247"/>
      <c r="R24" s="248"/>
      <c r="S24" s="121" t="s">
        <v>692</v>
      </c>
    </row>
    <row r="25" spans="1:19" s="116" customFormat="1" ht="53.25" customHeight="1">
      <c r="E25" s="264"/>
      <c r="F25" s="265"/>
      <c r="G25" s="150" t="s">
        <v>692</v>
      </c>
      <c r="H25" s="121" t="s">
        <v>692</v>
      </c>
      <c r="I25" s="152" t="s">
        <v>755</v>
      </c>
      <c r="J25" s="152" t="s">
        <v>756</v>
      </c>
      <c r="K25" s="121" t="s">
        <v>692</v>
      </c>
      <c r="L25" s="121" t="s">
        <v>692</v>
      </c>
      <c r="M25" s="152" t="s">
        <v>755</v>
      </c>
      <c r="N25" s="122" t="s">
        <v>756</v>
      </c>
      <c r="O25" s="121" t="s">
        <v>692</v>
      </c>
      <c r="P25" s="152" t="s">
        <v>755</v>
      </c>
      <c r="Q25" s="122" t="s">
        <v>756</v>
      </c>
      <c r="R25" s="121" t="s">
        <v>692</v>
      </c>
      <c r="S25" s="121" t="s">
        <v>692</v>
      </c>
    </row>
    <row r="26" spans="1:19">
      <c r="E26" s="128"/>
      <c r="F26" s="129" t="s">
        <v>27</v>
      </c>
      <c r="G26" s="151">
        <f t="shared" ref="G26:S26" si="5">SUM(G27:G35)</f>
        <v>1729058.16</v>
      </c>
      <c r="H26" s="128">
        <f t="shared" si="5"/>
        <v>23688459.680000003</v>
      </c>
      <c r="I26" s="151">
        <f t="shared" si="5"/>
        <v>11967545.130000001</v>
      </c>
      <c r="J26" s="151">
        <f t="shared" si="5"/>
        <v>10760662.100000001</v>
      </c>
      <c r="K26" s="128">
        <f t="shared" si="5"/>
        <v>22728207.23</v>
      </c>
      <c r="L26" s="128">
        <f t="shared" si="5"/>
        <v>1023922.86</v>
      </c>
      <c r="M26" s="151">
        <f t="shared" si="5"/>
        <v>705135.3</v>
      </c>
      <c r="N26" s="128">
        <f t="shared" si="5"/>
        <v>0</v>
      </c>
      <c r="O26" s="128">
        <f t="shared" si="5"/>
        <v>705135.3</v>
      </c>
      <c r="P26" s="151">
        <f t="shared" si="5"/>
        <v>960252.45000000007</v>
      </c>
      <c r="Q26" s="128">
        <f t="shared" si="5"/>
        <v>0</v>
      </c>
      <c r="R26" s="128">
        <f t="shared" si="5"/>
        <v>960252.45000000007</v>
      </c>
      <c r="S26" s="128">
        <f t="shared" si="5"/>
        <v>1665387.7499999998</v>
      </c>
    </row>
    <row r="27" spans="1:19">
      <c r="A27" s="116">
        <v>96141.52</v>
      </c>
      <c r="B27" s="116">
        <v>96141.52</v>
      </c>
      <c r="C27" s="116">
        <v>19841.64</v>
      </c>
      <c r="E27" s="130">
        <v>1</v>
      </c>
      <c r="F27" s="128" t="s">
        <v>22</v>
      </c>
      <c r="G27" s="151">
        <f t="shared" ref="G27:G35" si="6">A27</f>
        <v>96141.52</v>
      </c>
      <c r="H27" s="128">
        <f>F.1.1.1.!M24</f>
        <v>8571146.1500000004</v>
      </c>
      <c r="I27" s="151">
        <f>F.1.1.9.!I31</f>
        <v>8541006.8499999996</v>
      </c>
      <c r="J27" s="151">
        <f>F.1.1.9.!J31</f>
        <v>10297.66</v>
      </c>
      <c r="K27" s="128">
        <f>F.1.1.1.!N24</f>
        <v>8551304.5099999998</v>
      </c>
      <c r="L27" s="128">
        <f>F.1.1.1.!O24</f>
        <v>0</v>
      </c>
      <c r="M27" s="151">
        <f t="shared" ref="M27:M35" si="7">B27</f>
        <v>96141.52</v>
      </c>
      <c r="N27" s="128">
        <v>0</v>
      </c>
      <c r="O27" s="128">
        <f t="shared" ref="O27:O35" si="8">SUM(M27+N27)</f>
        <v>96141.52</v>
      </c>
      <c r="P27" s="151">
        <f t="shared" ref="P27:P35" si="9">C27</f>
        <v>19841.64</v>
      </c>
      <c r="Q27" s="128">
        <v>0</v>
      </c>
      <c r="R27" s="128">
        <f t="shared" ref="R27:R35" si="10">SUM(P27+Q27)</f>
        <v>19841.64</v>
      </c>
      <c r="S27" s="128">
        <f t="shared" ref="S27:S35" si="11">SUM(O27+R27)</f>
        <v>115983.16</v>
      </c>
    </row>
    <row r="28" spans="1:19" s="116" customFormat="1" ht="15" customHeight="1">
      <c r="A28" s="116">
        <v>598982.56999999995</v>
      </c>
      <c r="B28" s="116">
        <v>428850.75</v>
      </c>
      <c r="C28" s="116">
        <v>668919.86</v>
      </c>
      <c r="E28" s="130">
        <v>2</v>
      </c>
      <c r="F28" s="128" t="s">
        <v>23</v>
      </c>
      <c r="G28" s="151">
        <f t="shared" si="6"/>
        <v>598982.56999999995</v>
      </c>
      <c r="H28" s="128">
        <f>F.1.1.1.!M25</f>
        <v>8673831.8399999999</v>
      </c>
      <c r="I28" s="151">
        <f>F.1.1.9.!I32</f>
        <v>865517.53000000026</v>
      </c>
      <c r="J28" s="151">
        <f>F.1.1.9.!J32</f>
        <v>7139394.4500000002</v>
      </c>
      <c r="K28" s="128">
        <f>F.1.1.1.!N25</f>
        <v>8004911.9800000004</v>
      </c>
      <c r="L28" s="128">
        <f>F.1.1.1.!O25</f>
        <v>170131.82</v>
      </c>
      <c r="M28" s="151">
        <f t="shared" si="7"/>
        <v>428850.75</v>
      </c>
      <c r="N28" s="128">
        <v>0</v>
      </c>
      <c r="O28" s="128">
        <f t="shared" si="8"/>
        <v>428850.75</v>
      </c>
      <c r="P28" s="151">
        <f t="shared" si="9"/>
        <v>668919.86</v>
      </c>
      <c r="Q28" s="128">
        <v>0</v>
      </c>
      <c r="R28" s="128">
        <f t="shared" si="10"/>
        <v>668919.86</v>
      </c>
      <c r="S28" s="128">
        <f t="shared" si="11"/>
        <v>1097770.6099999999</v>
      </c>
    </row>
    <row r="29" spans="1:19">
      <c r="A29" s="116">
        <v>10.9</v>
      </c>
      <c r="B29" s="116">
        <v>10.9</v>
      </c>
      <c r="C29" s="116">
        <v>0</v>
      </c>
      <c r="E29" s="130">
        <v>3</v>
      </c>
      <c r="F29" s="128" t="s">
        <v>24</v>
      </c>
      <c r="G29" s="151">
        <f t="shared" si="6"/>
        <v>10.9</v>
      </c>
      <c r="H29" s="128">
        <f>F.1.1.1.!M26</f>
        <v>127434.83</v>
      </c>
      <c r="I29" s="151">
        <f>F.1.1.9.!I33</f>
        <v>127434.83</v>
      </c>
      <c r="J29" s="151">
        <f>F.1.1.9.!J33</f>
        <v>0</v>
      </c>
      <c r="K29" s="128">
        <f>F.1.1.1.!N26</f>
        <v>127434.83</v>
      </c>
      <c r="L29" s="128">
        <f>F.1.1.1.!O26</f>
        <v>0</v>
      </c>
      <c r="M29" s="151">
        <f t="shared" si="7"/>
        <v>10.9</v>
      </c>
      <c r="N29" s="128">
        <v>0</v>
      </c>
      <c r="O29" s="128">
        <f t="shared" si="8"/>
        <v>10.9</v>
      </c>
      <c r="P29" s="151">
        <f t="shared" si="9"/>
        <v>0</v>
      </c>
      <c r="Q29" s="128">
        <v>0</v>
      </c>
      <c r="R29" s="128">
        <f t="shared" si="10"/>
        <v>0</v>
      </c>
      <c r="S29" s="128">
        <f t="shared" si="11"/>
        <v>10.9</v>
      </c>
    </row>
    <row r="30" spans="1:19">
      <c r="A30" s="116">
        <v>630514.96</v>
      </c>
      <c r="B30" s="116">
        <v>144058.26999999999</v>
      </c>
      <c r="C30" s="116">
        <v>78222.320000000007</v>
      </c>
      <c r="E30" s="130">
        <v>4</v>
      </c>
      <c r="F30" s="128" t="s">
        <v>10</v>
      </c>
      <c r="G30" s="151">
        <f t="shared" si="6"/>
        <v>630514.96</v>
      </c>
      <c r="H30" s="128">
        <f>F.1.1.1.!M27</f>
        <v>1777904.32</v>
      </c>
      <c r="I30" s="151">
        <f>F.1.1.9.!I34</f>
        <v>1475791.8900000001</v>
      </c>
      <c r="J30" s="151">
        <f>F.1.1.9.!J34</f>
        <v>223890.11</v>
      </c>
      <c r="K30" s="128">
        <f>F.1.1.1.!N27</f>
        <v>1699682</v>
      </c>
      <c r="L30" s="128">
        <f>F.1.1.1.!O27</f>
        <v>486456.69</v>
      </c>
      <c r="M30" s="151">
        <f t="shared" si="7"/>
        <v>144058.26999999999</v>
      </c>
      <c r="N30" s="128">
        <v>0</v>
      </c>
      <c r="O30" s="128">
        <f t="shared" si="8"/>
        <v>144058.26999999999</v>
      </c>
      <c r="P30" s="151">
        <f t="shared" si="9"/>
        <v>78222.320000000007</v>
      </c>
      <c r="Q30" s="128">
        <v>0</v>
      </c>
      <c r="R30" s="128">
        <f t="shared" si="10"/>
        <v>78222.320000000007</v>
      </c>
      <c r="S30" s="128">
        <f t="shared" si="11"/>
        <v>222280.59</v>
      </c>
    </row>
    <row r="31" spans="1:19" s="116" customFormat="1" ht="15" customHeight="1">
      <c r="A31" s="116">
        <v>0</v>
      </c>
      <c r="B31" s="116">
        <v>0</v>
      </c>
      <c r="C31" s="116">
        <v>0</v>
      </c>
      <c r="E31" s="130">
        <v>5</v>
      </c>
      <c r="F31" s="128" t="s">
        <v>25</v>
      </c>
      <c r="G31" s="151">
        <f t="shared" si="6"/>
        <v>0</v>
      </c>
      <c r="H31" s="128">
        <f>F.1.1.1.!M28</f>
        <v>0</v>
      </c>
      <c r="I31" s="151">
        <f>F.1.1.9.!I35</f>
        <v>0</v>
      </c>
      <c r="J31" s="151">
        <f>F.1.1.9.!J35</f>
        <v>0</v>
      </c>
      <c r="K31" s="128">
        <f>F.1.1.1.!N28</f>
        <v>0</v>
      </c>
      <c r="L31" s="128">
        <f>F.1.1.1.!O28</f>
        <v>0</v>
      </c>
      <c r="M31" s="151">
        <f t="shared" si="7"/>
        <v>0</v>
      </c>
      <c r="N31" s="128">
        <v>0</v>
      </c>
      <c r="O31" s="128">
        <f t="shared" si="8"/>
        <v>0</v>
      </c>
      <c r="P31" s="151">
        <f t="shared" si="9"/>
        <v>0</v>
      </c>
      <c r="Q31" s="128">
        <v>0</v>
      </c>
      <c r="R31" s="128">
        <f t="shared" si="10"/>
        <v>0</v>
      </c>
      <c r="S31" s="128">
        <f t="shared" si="11"/>
        <v>0</v>
      </c>
    </row>
    <row r="32" spans="1:19">
      <c r="A32" s="116">
        <v>403408.21</v>
      </c>
      <c r="B32" s="116">
        <v>36073.86</v>
      </c>
      <c r="C32" s="116">
        <v>175519.52</v>
      </c>
      <c r="E32" s="130">
        <v>6</v>
      </c>
      <c r="F32" s="128" t="s">
        <v>26</v>
      </c>
      <c r="G32" s="151">
        <f t="shared" si="6"/>
        <v>403408.21</v>
      </c>
      <c r="H32" s="128">
        <f>F.1.1.1.!M29</f>
        <v>3589922.12</v>
      </c>
      <c r="I32" s="151">
        <f>F.1.1.9.!I36</f>
        <v>27322.720000000205</v>
      </c>
      <c r="J32" s="151">
        <f>F.1.1.9.!J36</f>
        <v>3387079.88</v>
      </c>
      <c r="K32" s="128">
        <f>F.1.1.1.!N29</f>
        <v>3414402.6</v>
      </c>
      <c r="L32" s="128">
        <f>F.1.1.1.!O29</f>
        <v>367334.35</v>
      </c>
      <c r="M32" s="151">
        <f t="shared" si="7"/>
        <v>36073.86</v>
      </c>
      <c r="N32" s="128">
        <v>0</v>
      </c>
      <c r="O32" s="128">
        <f t="shared" si="8"/>
        <v>36073.86</v>
      </c>
      <c r="P32" s="151">
        <f t="shared" si="9"/>
        <v>175519.52</v>
      </c>
      <c r="Q32" s="128">
        <v>0</v>
      </c>
      <c r="R32" s="128">
        <f t="shared" si="10"/>
        <v>175519.52</v>
      </c>
      <c r="S32" s="128">
        <f t="shared" si="11"/>
        <v>211593.38</v>
      </c>
    </row>
    <row r="33" spans="1:19">
      <c r="A33" s="116">
        <v>0</v>
      </c>
      <c r="B33" s="116">
        <v>0</v>
      </c>
      <c r="C33" s="116">
        <v>0</v>
      </c>
      <c r="E33" s="130">
        <v>7</v>
      </c>
      <c r="F33" s="128" t="s">
        <v>575</v>
      </c>
      <c r="G33" s="151">
        <f t="shared" si="6"/>
        <v>0</v>
      </c>
      <c r="H33" s="128">
        <f>F.1.1.1.!M30</f>
        <v>2500</v>
      </c>
      <c r="I33" s="151">
        <f>F.1.1.9.!I37</f>
        <v>2500</v>
      </c>
      <c r="J33" s="151">
        <f>F.1.1.9.!J37</f>
        <v>0</v>
      </c>
      <c r="K33" s="128">
        <f>F.1.1.1.!N30</f>
        <v>2500</v>
      </c>
      <c r="L33" s="128">
        <f>F.1.1.1.!O30</f>
        <v>0</v>
      </c>
      <c r="M33" s="151">
        <f t="shared" si="7"/>
        <v>0</v>
      </c>
      <c r="N33" s="128">
        <v>0</v>
      </c>
      <c r="O33" s="128">
        <f t="shared" si="8"/>
        <v>0</v>
      </c>
      <c r="P33" s="151">
        <f t="shared" si="9"/>
        <v>0</v>
      </c>
      <c r="Q33" s="128">
        <v>0</v>
      </c>
      <c r="R33" s="128">
        <f t="shared" si="10"/>
        <v>0</v>
      </c>
      <c r="S33" s="128">
        <f t="shared" si="11"/>
        <v>0</v>
      </c>
    </row>
    <row r="34" spans="1:19">
      <c r="A34" s="116">
        <v>0</v>
      </c>
      <c r="B34" s="116">
        <v>0</v>
      </c>
      <c r="C34" s="116">
        <v>0</v>
      </c>
      <c r="E34" s="130">
        <v>8</v>
      </c>
      <c r="F34" s="128" t="s">
        <v>13</v>
      </c>
      <c r="G34" s="151">
        <f t="shared" si="6"/>
        <v>0</v>
      </c>
      <c r="H34" s="128">
        <f>F.1.1.1.!M31</f>
        <v>12700</v>
      </c>
      <c r="I34" s="151">
        <f>F.1.1.9.!I38</f>
        <v>12700</v>
      </c>
      <c r="J34" s="151">
        <f>F.1.1.9.!J38</f>
        <v>0</v>
      </c>
      <c r="K34" s="128">
        <f>F.1.1.1.!N31</f>
        <v>12700</v>
      </c>
      <c r="L34" s="128">
        <f>F.1.1.1.!O31</f>
        <v>0</v>
      </c>
      <c r="M34" s="151">
        <f t="shared" si="7"/>
        <v>0</v>
      </c>
      <c r="N34" s="128">
        <v>0</v>
      </c>
      <c r="O34" s="128">
        <f t="shared" si="8"/>
        <v>0</v>
      </c>
      <c r="P34" s="151">
        <f t="shared" si="9"/>
        <v>0</v>
      </c>
      <c r="Q34" s="128">
        <v>0</v>
      </c>
      <c r="R34" s="128">
        <f t="shared" si="10"/>
        <v>0</v>
      </c>
      <c r="S34" s="128">
        <f t="shared" si="11"/>
        <v>0</v>
      </c>
    </row>
    <row r="35" spans="1:19">
      <c r="A35" s="116">
        <v>0</v>
      </c>
      <c r="B35" s="116">
        <v>0</v>
      </c>
      <c r="C35" s="116">
        <v>17749.11</v>
      </c>
      <c r="E35" s="130">
        <v>9</v>
      </c>
      <c r="F35" s="128" t="s">
        <v>14</v>
      </c>
      <c r="G35" s="151">
        <f t="shared" si="6"/>
        <v>0</v>
      </c>
      <c r="H35" s="128">
        <f>F.1.1.1.!M32</f>
        <v>933020.42</v>
      </c>
      <c r="I35" s="151">
        <f>F.1.1.9.!I39</f>
        <v>915271.31</v>
      </c>
      <c r="J35" s="151">
        <f>F.1.1.9.!J39</f>
        <v>0</v>
      </c>
      <c r="K35" s="128">
        <f>F.1.1.1.!N32</f>
        <v>915271.31</v>
      </c>
      <c r="L35" s="128">
        <f>F.1.1.1.!O32</f>
        <v>0</v>
      </c>
      <c r="M35" s="151">
        <f t="shared" si="7"/>
        <v>0</v>
      </c>
      <c r="N35" s="128">
        <v>0</v>
      </c>
      <c r="O35" s="128">
        <f t="shared" si="8"/>
        <v>0</v>
      </c>
      <c r="P35" s="151">
        <f t="shared" si="9"/>
        <v>17749.11</v>
      </c>
      <c r="Q35" s="128">
        <v>0</v>
      </c>
      <c r="R35" s="128">
        <f t="shared" si="10"/>
        <v>17749.11</v>
      </c>
      <c r="S35" s="128">
        <f t="shared" si="11"/>
        <v>17749.11</v>
      </c>
    </row>
    <row r="36" spans="1:19"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</row>
  </sheetData>
  <mergeCells count="15">
    <mergeCell ref="H4:K5"/>
    <mergeCell ref="M23:S23"/>
    <mergeCell ref="M24:O24"/>
    <mergeCell ref="P24:R24"/>
    <mergeCell ref="E7:F8"/>
    <mergeCell ref="G7:G8"/>
    <mergeCell ref="H7:H8"/>
    <mergeCell ref="I7:I8"/>
    <mergeCell ref="J7:J8"/>
    <mergeCell ref="K7:M7"/>
    <mergeCell ref="E23:F25"/>
    <mergeCell ref="G23:G24"/>
    <mergeCell ref="H23:H24"/>
    <mergeCell ref="I23:K24"/>
    <mergeCell ref="L23:L2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56"/>
  <sheetViews>
    <sheetView topLeftCell="E34" workbookViewId="0">
      <selection activeCell="D8" sqref="D8:J8"/>
    </sheetView>
  </sheetViews>
  <sheetFormatPr baseColWidth="10" defaultColWidth="18" defaultRowHeight="15"/>
  <cols>
    <col min="1" max="1" width="51.140625" style="93" hidden="1" customWidth="1"/>
    <col min="2" max="2" width="0.5703125" style="93" hidden="1" customWidth="1"/>
    <col min="3" max="3" width="45.85546875" style="93" hidden="1" customWidth="1"/>
    <col min="4" max="4" width="48.7109375" style="93" hidden="1" customWidth="1"/>
    <col min="5" max="5" width="2.42578125" style="93" customWidth="1"/>
    <col min="6" max="6" width="15.5703125" style="93" customWidth="1"/>
    <col min="7" max="7" width="16.28515625" style="93" customWidth="1"/>
    <col min="8" max="8" width="70.7109375" style="93" customWidth="1"/>
    <col min="9" max="9" width="17.42578125" style="93" customWidth="1"/>
    <col min="10" max="10" width="16.42578125" style="93" customWidth="1"/>
    <col min="11" max="11" width="16.140625" style="93" customWidth="1"/>
    <col min="12" max="12" width="18" style="93"/>
    <col min="13" max="13" width="32.140625" style="93" customWidth="1"/>
    <col min="14" max="16384" width="18" style="93"/>
  </cols>
  <sheetData>
    <row r="1" spans="1:17">
      <c r="F1" s="1" t="s">
        <v>637</v>
      </c>
      <c r="G1" s="1"/>
    </row>
    <row r="2" spans="1:17">
      <c r="F2" s="1"/>
      <c r="G2" s="1"/>
    </row>
    <row r="3" spans="1:17" ht="18.75">
      <c r="F3" s="161" t="s">
        <v>0</v>
      </c>
      <c r="G3" s="161"/>
      <c r="H3" s="161"/>
      <c r="I3" s="161"/>
      <c r="J3" s="161"/>
      <c r="K3" s="161"/>
      <c r="L3" s="161"/>
      <c r="M3" s="161"/>
      <c r="N3" s="92"/>
      <c r="O3" s="92"/>
      <c r="P3" s="92"/>
    </row>
    <row r="5" spans="1:17">
      <c r="F5" s="93" t="s">
        <v>1</v>
      </c>
      <c r="G5" s="53" t="s">
        <v>2</v>
      </c>
      <c r="H5" s="54" t="s">
        <v>3</v>
      </c>
      <c r="K5" s="55"/>
      <c r="L5" s="55"/>
      <c r="M5" s="55"/>
      <c r="N5" s="55"/>
      <c r="O5" s="55"/>
      <c r="P5" s="55"/>
      <c r="Q5" s="55"/>
    </row>
    <row r="6" spans="1:17">
      <c r="A6" s="93" t="s">
        <v>598</v>
      </c>
      <c r="B6" s="95" t="s">
        <v>599</v>
      </c>
      <c r="F6" s="93" t="s">
        <v>4</v>
      </c>
      <c r="G6" s="54" t="s">
        <v>5</v>
      </c>
      <c r="I6" s="55"/>
      <c r="J6" s="55"/>
      <c r="K6" s="55"/>
      <c r="L6" s="55"/>
      <c r="M6" s="55"/>
      <c r="N6" s="55"/>
      <c r="O6" s="55"/>
      <c r="P6" s="55"/>
      <c r="Q6" s="55"/>
    </row>
    <row r="7" spans="1:17">
      <c r="A7" s="95" t="s">
        <v>680</v>
      </c>
      <c r="F7" s="93" t="s">
        <v>31</v>
      </c>
      <c r="G7" s="4" t="s">
        <v>32</v>
      </c>
      <c r="I7" s="55"/>
      <c r="J7" s="55"/>
      <c r="K7" s="55"/>
      <c r="L7" s="55"/>
      <c r="M7" s="55"/>
      <c r="N7" s="55"/>
      <c r="O7" s="55"/>
      <c r="P7" s="55"/>
      <c r="Q7" s="55"/>
    </row>
    <row r="8" spans="1:17">
      <c r="M8" s="60" t="s">
        <v>641</v>
      </c>
    </row>
    <row r="9" spans="1:17" ht="45.75" customHeight="1">
      <c r="G9" s="274" t="s">
        <v>559</v>
      </c>
      <c r="H9" s="275"/>
      <c r="I9" s="49" t="str">
        <f>CONCATENATE("Prueba ",B6," (1)")</f>
        <v>Prueba 2022 (1)</v>
      </c>
      <c r="J9" s="49" t="str">
        <f>CONCATENATE("Presupuesto inicial ",G6)</f>
        <v>Presupuesto inicial 2023</v>
      </c>
      <c r="K9" s="49" t="str">
        <f>CONCATENATE("EstimaciónLiquidación",G6)</f>
        <v>EstimaciónLiquidación2023</v>
      </c>
      <c r="L9" s="274" t="s">
        <v>596</v>
      </c>
      <c r="M9" s="276"/>
    </row>
    <row r="10" spans="1:17">
      <c r="A10" s="97" t="s">
        <v>600</v>
      </c>
      <c r="B10" s="93">
        <v>28030946.129999999</v>
      </c>
      <c r="C10" s="93">
        <v>28906903.27</v>
      </c>
      <c r="D10" s="93">
        <v>22615304.43</v>
      </c>
      <c r="G10" s="277" t="s">
        <v>601</v>
      </c>
      <c r="H10" s="278"/>
      <c r="I10" s="61">
        <f>B10</f>
        <v>28030946.129999999</v>
      </c>
      <c r="J10" s="61">
        <f>C10</f>
        <v>28906903.27</v>
      </c>
      <c r="K10" s="61">
        <f>D10</f>
        <v>22615304.43</v>
      </c>
      <c r="L10" s="279"/>
      <c r="M10" s="280"/>
    </row>
    <row r="11" spans="1:17">
      <c r="G11" s="281" t="s">
        <v>602</v>
      </c>
      <c r="H11" s="282"/>
      <c r="I11" s="69">
        <f>SUM(I12:I25)</f>
        <v>0</v>
      </c>
      <c r="J11" s="69">
        <f>SUM(J12:J25)</f>
        <v>0</v>
      </c>
      <c r="K11" s="69">
        <f>SUM(K12:K25)</f>
        <v>0</v>
      </c>
      <c r="L11" s="283"/>
      <c r="M11" s="284"/>
    </row>
    <row r="12" spans="1:17">
      <c r="G12" s="285" t="s">
        <v>603</v>
      </c>
      <c r="H12" s="286"/>
      <c r="I12" s="65"/>
      <c r="J12" s="65"/>
      <c r="K12" s="65"/>
      <c r="L12" s="283"/>
      <c r="M12" s="284"/>
    </row>
    <row r="13" spans="1:17">
      <c r="G13" s="285" t="s">
        <v>638</v>
      </c>
      <c r="H13" s="286"/>
      <c r="I13" s="65"/>
      <c r="J13" s="65"/>
      <c r="K13" s="65"/>
      <c r="L13" s="283"/>
      <c r="M13" s="284"/>
    </row>
    <row r="14" spans="1:17">
      <c r="G14" s="285" t="s">
        <v>604</v>
      </c>
      <c r="H14" s="286"/>
      <c r="I14" s="65"/>
      <c r="J14" s="65"/>
      <c r="K14" s="65"/>
      <c r="L14" s="283"/>
      <c r="M14" s="284"/>
    </row>
    <row r="15" spans="1:17">
      <c r="G15" s="287" t="s">
        <v>605</v>
      </c>
      <c r="H15" s="288"/>
      <c r="I15" s="65"/>
      <c r="J15" s="65"/>
      <c r="K15" s="65"/>
      <c r="L15" s="283"/>
      <c r="M15" s="284"/>
    </row>
    <row r="16" spans="1:17">
      <c r="G16" s="287" t="s">
        <v>606</v>
      </c>
      <c r="H16" s="288"/>
      <c r="I16" s="65"/>
      <c r="J16" s="65"/>
      <c r="K16" s="65"/>
      <c r="L16" s="283"/>
      <c r="M16" s="284"/>
    </row>
    <row r="17" spans="7:13">
      <c r="G17" s="287" t="s">
        <v>607</v>
      </c>
      <c r="H17" s="288"/>
      <c r="I17" s="65"/>
      <c r="J17" s="65"/>
      <c r="K17" s="65"/>
      <c r="L17" s="283"/>
      <c r="M17" s="284"/>
    </row>
    <row r="18" spans="7:13">
      <c r="G18" s="287" t="s">
        <v>608</v>
      </c>
      <c r="H18" s="288"/>
      <c r="I18" s="65"/>
      <c r="J18" s="65"/>
      <c r="K18" s="65"/>
      <c r="L18" s="283"/>
      <c r="M18" s="284"/>
    </row>
    <row r="19" spans="7:13">
      <c r="G19" s="287" t="s">
        <v>609</v>
      </c>
      <c r="H19" s="288"/>
      <c r="I19" s="65"/>
      <c r="J19" s="65"/>
      <c r="K19" s="65"/>
      <c r="L19" s="283"/>
      <c r="M19" s="284"/>
    </row>
    <row r="20" spans="7:13">
      <c r="G20" s="287" t="s">
        <v>610</v>
      </c>
      <c r="H20" s="288"/>
      <c r="I20" s="65"/>
      <c r="J20" s="65"/>
      <c r="K20" s="65"/>
      <c r="L20" s="283"/>
      <c r="M20" s="284"/>
    </row>
    <row r="21" spans="7:13">
      <c r="G21" s="287" t="s">
        <v>611</v>
      </c>
      <c r="H21" s="288"/>
      <c r="I21" s="65"/>
      <c r="J21" s="65"/>
      <c r="K21" s="65"/>
      <c r="L21" s="283"/>
      <c r="M21" s="284"/>
    </row>
    <row r="22" spans="7:13">
      <c r="G22" s="287" t="s">
        <v>612</v>
      </c>
      <c r="H22" s="288"/>
      <c r="I22" s="65"/>
      <c r="J22" s="65"/>
      <c r="K22" s="65"/>
      <c r="L22" s="283"/>
      <c r="M22" s="284"/>
    </row>
    <row r="23" spans="7:13">
      <c r="G23" s="287" t="s">
        <v>613</v>
      </c>
      <c r="H23" s="288"/>
      <c r="I23" s="65"/>
      <c r="J23" s="65"/>
      <c r="K23" s="65"/>
      <c r="L23" s="283"/>
      <c r="M23" s="284"/>
    </row>
    <row r="24" spans="7:13">
      <c r="G24" s="287" t="s">
        <v>639</v>
      </c>
      <c r="H24" s="288"/>
      <c r="I24" s="65"/>
      <c r="J24" s="65"/>
      <c r="K24" s="65"/>
      <c r="L24" s="283"/>
      <c r="M24" s="284"/>
    </row>
    <row r="25" spans="7:13">
      <c r="G25" s="289" t="s">
        <v>640</v>
      </c>
      <c r="H25" s="290"/>
      <c r="I25" s="66"/>
      <c r="J25" s="66"/>
      <c r="K25" s="66"/>
      <c r="L25" s="291"/>
      <c r="M25" s="292"/>
    </row>
    <row r="26" spans="7:13">
      <c r="G26" s="293" t="s">
        <v>614</v>
      </c>
      <c r="H26" s="294"/>
      <c r="I26" s="70">
        <f>SUM(I10:I11)</f>
        <v>28030946.129999999</v>
      </c>
      <c r="J26" s="70">
        <f>SUM(J10:J11)</f>
        <v>28906903.27</v>
      </c>
      <c r="K26" s="70">
        <f>SUM(K10:K11)</f>
        <v>22615304.43</v>
      </c>
      <c r="L26" s="295"/>
      <c r="M26" s="296"/>
    </row>
    <row r="28" spans="7:13" ht="30" customHeight="1">
      <c r="G28" s="297" t="s">
        <v>615</v>
      </c>
      <c r="H28" s="298"/>
      <c r="I28" s="62"/>
      <c r="J28" s="62"/>
      <c r="K28" s="62"/>
      <c r="L28" s="279"/>
      <c r="M28" s="280"/>
    </row>
    <row r="29" spans="7:13" ht="30" customHeight="1">
      <c r="G29" s="308" t="s">
        <v>616</v>
      </c>
      <c r="H29" s="309"/>
      <c r="I29" s="67">
        <f>SUM(I30:I34)</f>
        <v>0</v>
      </c>
      <c r="J29" s="67">
        <f>SUM(J30:J34)</f>
        <v>0</v>
      </c>
      <c r="K29" s="67">
        <f>SUM(K30:K34)</f>
        <v>0</v>
      </c>
      <c r="L29" s="283"/>
      <c r="M29" s="284"/>
    </row>
    <row r="30" spans="7:13">
      <c r="G30" s="287" t="s">
        <v>617</v>
      </c>
      <c r="H30" s="288"/>
      <c r="I30" s="63"/>
      <c r="J30" s="63"/>
      <c r="K30" s="63"/>
      <c r="L30" s="283"/>
      <c r="M30" s="284"/>
    </row>
    <row r="31" spans="7:13">
      <c r="G31" s="287" t="s">
        <v>618</v>
      </c>
      <c r="H31" s="288"/>
      <c r="I31" s="63"/>
      <c r="J31" s="63"/>
      <c r="K31" s="63"/>
      <c r="L31" s="283"/>
      <c r="M31" s="284"/>
    </row>
    <row r="32" spans="7:13">
      <c r="G32" s="287" t="s">
        <v>619</v>
      </c>
      <c r="H32" s="288"/>
      <c r="I32" s="63"/>
      <c r="J32" s="63"/>
      <c r="K32" s="63"/>
      <c r="L32" s="283"/>
      <c r="M32" s="284"/>
    </row>
    <row r="33" spans="6:13">
      <c r="G33" s="287" t="s">
        <v>620</v>
      </c>
      <c r="H33" s="288"/>
      <c r="I33" s="63"/>
      <c r="J33" s="63"/>
      <c r="K33" s="63"/>
      <c r="L33" s="283"/>
      <c r="M33" s="284"/>
    </row>
    <row r="34" spans="6:13">
      <c r="G34" s="287" t="s">
        <v>621</v>
      </c>
      <c r="H34" s="288"/>
      <c r="I34" s="63"/>
      <c r="J34" s="63"/>
      <c r="K34" s="63"/>
      <c r="L34" s="283"/>
      <c r="M34" s="284"/>
    </row>
    <row r="35" spans="6:13">
      <c r="G35" s="289" t="s">
        <v>622</v>
      </c>
      <c r="H35" s="290"/>
      <c r="I35" s="64"/>
      <c r="J35" s="64"/>
      <c r="K35" s="64"/>
      <c r="L35" s="291"/>
      <c r="M35" s="292"/>
    </row>
    <row r="36" spans="6:13">
      <c r="G36" s="303" t="s">
        <v>623</v>
      </c>
      <c r="H36" s="304"/>
      <c r="I36" s="71">
        <f>I26-(I28+I29+I35)</f>
        <v>28030946.129999999</v>
      </c>
      <c r="J36" s="71">
        <f>J26-(J28+J29+J35)</f>
        <v>28906903.27</v>
      </c>
      <c r="K36" s="71">
        <f>K26-(K28+K29+K35)</f>
        <v>22615304.43</v>
      </c>
      <c r="L36" s="295"/>
      <c r="M36" s="296"/>
    </row>
    <row r="38" spans="6:13">
      <c r="G38" s="303" t="s">
        <v>624</v>
      </c>
      <c r="H38" s="305"/>
      <c r="I38" s="304"/>
      <c r="J38" s="68"/>
      <c r="K38" s="68"/>
    </row>
    <row r="40" spans="6:13">
      <c r="F40" s="1" t="s">
        <v>625</v>
      </c>
      <c r="G40" s="1"/>
    </row>
    <row r="42" spans="6:13" ht="30">
      <c r="G42" s="274" t="s">
        <v>626</v>
      </c>
      <c r="H42" s="275"/>
      <c r="I42" s="49" t="str">
        <f>CONCATENATE("Importe Incr(+) / dismin(-) en Pto. Inicial ",G6)</f>
        <v>Importe Incr(+) / dismin(-) en Pto. Inicial 2023</v>
      </c>
      <c r="J42" s="49" t="str">
        <f>CONCATENATE("Importe Incr(+) / dismin(-) en Pto. actualizado ",G6)</f>
        <v>Importe Incr(+) / dismin(-) en Pto. actualizado 2023</v>
      </c>
      <c r="K42" s="49" t="s">
        <v>627</v>
      </c>
      <c r="L42" s="49" t="s">
        <v>687</v>
      </c>
      <c r="M42" s="49" t="s">
        <v>596</v>
      </c>
    </row>
    <row r="43" spans="6:13">
      <c r="G43" s="306"/>
      <c r="H43" s="307"/>
      <c r="I43" s="62"/>
      <c r="J43" s="62"/>
      <c r="K43" s="57"/>
      <c r="L43" s="57"/>
      <c r="M43" s="50"/>
    </row>
    <row r="44" spans="6:13">
      <c r="G44" s="299"/>
      <c r="H44" s="300"/>
      <c r="I44" s="63"/>
      <c r="J44" s="63"/>
      <c r="K44" s="58"/>
      <c r="L44" s="58"/>
      <c r="M44" s="56"/>
    </row>
    <row r="45" spans="6:13">
      <c r="G45" s="299"/>
      <c r="H45" s="300"/>
      <c r="I45" s="63"/>
      <c r="J45" s="63"/>
      <c r="K45" s="58"/>
      <c r="L45" s="58"/>
      <c r="M45" s="56"/>
    </row>
    <row r="46" spans="6:13">
      <c r="G46" s="299"/>
      <c r="H46" s="300"/>
      <c r="I46" s="63"/>
      <c r="J46" s="63"/>
      <c r="K46" s="58"/>
      <c r="L46" s="58"/>
      <c r="M46" s="56"/>
    </row>
    <row r="47" spans="6:13">
      <c r="G47" s="301"/>
      <c r="H47" s="302"/>
      <c r="I47" s="64"/>
      <c r="J47" s="64"/>
      <c r="K47" s="59"/>
      <c r="L47" s="59"/>
      <c r="M47" s="51"/>
    </row>
    <row r="49" spans="6:8">
      <c r="F49" s="8" t="s">
        <v>597</v>
      </c>
      <c r="G49" s="8"/>
      <c r="H49" s="8"/>
    </row>
    <row r="50" spans="6:8">
      <c r="F50" s="48" t="s">
        <v>628</v>
      </c>
      <c r="G50" s="8" t="s">
        <v>629</v>
      </c>
    </row>
    <row r="51" spans="6:8">
      <c r="F51" s="48" t="s">
        <v>593</v>
      </c>
      <c r="G51" s="8" t="s">
        <v>630</v>
      </c>
    </row>
    <row r="52" spans="6:8">
      <c r="F52" s="48" t="s">
        <v>594</v>
      </c>
      <c r="G52" s="8" t="s">
        <v>631</v>
      </c>
    </row>
    <row r="53" spans="6:8">
      <c r="F53" s="48" t="s">
        <v>595</v>
      </c>
      <c r="G53" s="8" t="s">
        <v>632</v>
      </c>
    </row>
    <row r="54" spans="6:8">
      <c r="F54" s="48" t="s">
        <v>633</v>
      </c>
      <c r="G54" s="8" t="s">
        <v>634</v>
      </c>
    </row>
    <row r="55" spans="6:8">
      <c r="F55" s="48" t="s">
        <v>642</v>
      </c>
      <c r="G55" s="8" t="s">
        <v>643</v>
      </c>
    </row>
    <row r="56" spans="6:8">
      <c r="F56" s="48" t="s">
        <v>635</v>
      </c>
      <c r="G56" s="8" t="s">
        <v>636</v>
      </c>
    </row>
  </sheetData>
  <mergeCells count="62">
    <mergeCell ref="F3:M3"/>
    <mergeCell ref="G38:I38"/>
    <mergeCell ref="L23:M23"/>
    <mergeCell ref="L24:M24"/>
    <mergeCell ref="G43:H43"/>
    <mergeCell ref="L35:M35"/>
    <mergeCell ref="L36:M36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G44:H44"/>
    <mergeCell ref="G45:H45"/>
    <mergeCell ref="G46:H46"/>
    <mergeCell ref="G47:H47"/>
    <mergeCell ref="G35:H35"/>
    <mergeCell ref="G36:H36"/>
    <mergeCell ref="G42:H42"/>
    <mergeCell ref="L30:M30"/>
    <mergeCell ref="G31:H31"/>
    <mergeCell ref="L31:M31"/>
    <mergeCell ref="G25:H25"/>
    <mergeCell ref="L25:M25"/>
    <mergeCell ref="G26:H26"/>
    <mergeCell ref="L26:M26"/>
    <mergeCell ref="G28:H28"/>
    <mergeCell ref="L28:M28"/>
    <mergeCell ref="G24:H24"/>
    <mergeCell ref="G18:H18"/>
    <mergeCell ref="L18:M18"/>
    <mergeCell ref="G19:H19"/>
    <mergeCell ref="L19:M19"/>
    <mergeCell ref="G20:H20"/>
    <mergeCell ref="L20:M20"/>
    <mergeCell ref="G21:H21"/>
    <mergeCell ref="L21:M21"/>
    <mergeCell ref="G22:H22"/>
    <mergeCell ref="L22:M22"/>
    <mergeCell ref="G23:H23"/>
    <mergeCell ref="G15:H15"/>
    <mergeCell ref="L15:M15"/>
    <mergeCell ref="G16:H16"/>
    <mergeCell ref="L16:M16"/>
    <mergeCell ref="G17:H17"/>
    <mergeCell ref="L17:M17"/>
    <mergeCell ref="G12:H12"/>
    <mergeCell ref="L12:M12"/>
    <mergeCell ref="G13:H13"/>
    <mergeCell ref="L13:M13"/>
    <mergeCell ref="G14:H14"/>
    <mergeCell ref="L14:M14"/>
    <mergeCell ref="G9:H9"/>
    <mergeCell ref="L9:M9"/>
    <mergeCell ref="G10:H10"/>
    <mergeCell ref="L10:M10"/>
    <mergeCell ref="G11:H11"/>
    <mergeCell ref="L11:M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F.1.1.1.</vt:lpstr>
      <vt:lpstr>F.1.1.2.</vt:lpstr>
      <vt:lpstr>F.1.1.3.</vt:lpstr>
      <vt:lpstr>F.1.1.4.</vt:lpstr>
      <vt:lpstr>F.1.1.5.</vt:lpstr>
      <vt:lpstr>F.1.1.9.</vt:lpstr>
      <vt:lpstr>F.1.1.8.</vt:lpstr>
      <vt:lpstr>F.1.1.10</vt:lpstr>
      <vt:lpstr>F.1.1.B2.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creator/>
  <cp:keywords>Keywords</cp:keywords>
  <cp:lastModifiedBy/>
  <dcterms:created xsi:type="dcterms:W3CDTF">2006-09-12T12:46:56Z</dcterms:created>
  <dcterms:modified xsi:type="dcterms:W3CDTF">2023-10-31T11:03:57Z</dcterms:modified>
</cp:coreProperties>
</file>